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1760" tabRatio="981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Приложение 2 1-1" sheetId="7" state="hidden" r:id="rId7"/>
    <sheet name="Приложение 2 1-2" sheetId="8" state="hidden" r:id="rId8"/>
    <sheet name="Приложение 2 1-3 " sheetId="9" state="hidden" r:id="rId9"/>
    <sheet name="Приложение 2 1-4" sheetId="10" state="hidden" r:id="rId10"/>
    <sheet name="Приложение 2 2" sheetId="11" state="hidden" r:id="rId11"/>
    <sheet name="Приложение 2 3" sheetId="12" state="hidden" r:id="rId12"/>
    <sheet name="Приложение 2 4" sheetId="13" state="hidden" r:id="rId13"/>
    <sheet name="Приложение 2 5" sheetId="14" state="hidden" r:id="rId14"/>
    <sheet name="Приложение 2- 6- 1" sheetId="15" state="hidden" r:id="rId15"/>
    <sheet name="Приложение 2-6-2" sheetId="16" state="hidden" r:id="rId16"/>
    <sheet name="Приложение 2 - 6-3" sheetId="17" state="hidden" r:id="rId17"/>
    <sheet name="Приложение 2 -6-4" sheetId="18" state="hidden" r:id="rId18"/>
    <sheet name="Приложение 2 -6-5" sheetId="19" state="hidden" r:id="rId19"/>
    <sheet name="Приложение 2 -6-6" sheetId="20" state="hidden" r:id="rId20"/>
    <sheet name="Приложение 2-6-7" sheetId="21" state="hidden" r:id="rId21"/>
  </sheets>
  <definedNames>
    <definedName name="_xlnm.Print_Area" localSheetId="4">'5'!$A$1:$E$13</definedName>
    <definedName name="_xlnm.Print_Area" localSheetId="16">'Приложение 2 - 6-3'!$A$1:$F$8</definedName>
    <definedName name="_xlnm.Print_Area" localSheetId="6">'Приложение 2 1-1'!$A$1:$J$57</definedName>
    <definedName name="_xlnm.Print_Area" localSheetId="7">'Приложение 2 1-2'!$A$1:$J$39</definedName>
    <definedName name="_xlnm.Print_Area" localSheetId="8">'Приложение 2 1-3 '!$A$1:$J$38</definedName>
    <definedName name="_xlnm.Print_Area" localSheetId="14">'Приложение 2- 6- 1'!$A$1:$F$18</definedName>
    <definedName name="_xlnm.Print_Area" localSheetId="17">'Приложение 2 -6-4'!$A$1:$E$8</definedName>
    <definedName name="_xlnm.Print_Area" localSheetId="18">'Приложение 2 -6-5'!$A$1:$E$8</definedName>
    <definedName name="_xlnm.Print_Area" localSheetId="19">'Приложение 2 -6-6'!$A$1:$D$8</definedName>
    <definedName name="_xlnm.Print_Area" localSheetId="15">'Приложение 2-6-2'!$A$1:$E$9</definedName>
    <definedName name="_xlnm.Print_Area" localSheetId="20">'Приложение 2-6-7'!$A$1:$E$12</definedName>
  </definedNames>
  <calcPr fullCalcOnLoad="1"/>
</workbook>
</file>

<file path=xl/sharedStrings.xml><?xml version="1.0" encoding="utf-8"?>
<sst xmlns="http://schemas.openxmlformats.org/spreadsheetml/2006/main" count="621" uniqueCount="404">
  <si>
    <t>№№ п/п</t>
  </si>
  <si>
    <t>Наименование показателя</t>
  </si>
  <si>
    <t>Сумма (руб., коп.)</t>
  </si>
  <si>
    <t>Нефинансовые активы, всего:</t>
  </si>
  <si>
    <t>из них:</t>
  </si>
  <si>
    <t>Общая балансовая стоимость недвижимого имущества, всего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</si>
  <si>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</si>
  <si>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</si>
  <si>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средств, выделенных собственником имущества учреждения средств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</si>
  <si>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</si>
  <si>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остаточная стоимость недвижимого имущества</t>
  </si>
  <si>
    <t>Общая балансовая стоимость движимого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</si>
  <si>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</si>
  <si>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</si>
  <si>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Финансовые активы, всего:</t>
  </si>
  <si>
    <t>Денежные средства муниципального учреждения, всего</t>
  </si>
  <si>
    <t>денежные средства муниципального учреждения на счетах</t>
  </si>
  <si>
    <t>- за счет средств федерального бюджета</t>
  </si>
  <si>
    <t>- за счет средств областного бюджета</t>
  </si>
  <si>
    <t>- за счет средств бюджета города</t>
  </si>
  <si>
    <t>- за счет средств от платной и иной приносящей доход деятельности</t>
  </si>
  <si>
    <t>…</t>
  </si>
  <si>
    <t>Дебиторская задолженность по расходам, всего:</t>
  </si>
  <si>
    <t>дебиторская задолженность по выданным авансам, полученным за счет средств бюджета города</t>
  </si>
  <si>
    <t>из неё:</t>
  </si>
  <si>
    <t>- по выданным авансам на услуги связи</t>
  </si>
  <si>
    <t>- по выданным авансам на транспортные услуги</t>
  </si>
  <si>
    <t>- по выданным авансам на коммунальные услуги</t>
  </si>
  <si>
    <t>- по выданным авансам на услуги по содержанию имущества</t>
  </si>
  <si>
    <t>- по выданным авансам на прочие услуги</t>
  </si>
  <si>
    <t>- по выданным авансам на приобретение основных средств</t>
  </si>
  <si>
    <t>- по выданным авансам на приобретение нематериальных активов</t>
  </si>
  <si>
    <t>- по выданным авансам на приобретение непроизведенных активов</t>
  </si>
  <si>
    <t>- по выданным авансам на приобретение материальных запасов</t>
  </si>
  <si>
    <t>- по выданным авансам на прочие расходы</t>
  </si>
  <si>
    <t>дебиторская задолженность по выданным авансам за счет доходов, полученных от платной и иной приносящей доход деятельности</t>
  </si>
  <si>
    <t>Обязательства, всего:</t>
  </si>
  <si>
    <t>Кредиторская задолженность, всего:</t>
  </si>
  <si>
    <t>просроченная кредиторская задолженность</t>
  </si>
  <si>
    <t>Кредиторская задолженность по расчетам с поставщиками и подрядчиками за счет средств бюджета города, всего:</t>
  </si>
  <si>
    <t>- по начислениям на выплаты по оплате труда</t>
  </si>
  <si>
    <t>- по оплате услуг связи</t>
  </si>
  <si>
    <t>- по оплате транспортных услуг</t>
  </si>
  <si>
    <t>- по оплате коммунальных услуг</t>
  </si>
  <si>
    <t>- по оплате услуг по содержанию имущества</t>
  </si>
  <si>
    <t>- по оплате прочих услуг</t>
  </si>
  <si>
    <t>- по приобретению основных средств</t>
  </si>
  <si>
    <t>- по приобретению нематериальных активов</t>
  </si>
  <si>
    <t>- по приобретению непроизведенных активов</t>
  </si>
  <si>
    <t>- по приобретению материальных запасов</t>
  </si>
  <si>
    <t>- по оплате прочих расходов</t>
  </si>
  <si>
    <t>- по платежам в бюджет</t>
  </si>
  <si>
    <t>- по прочим расчетам с кредиторами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</si>
  <si>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</si>
  <si>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1.1</t>
  </si>
  <si>
    <t>2. Показатели финансового состояния муниципального учреждения</t>
  </si>
  <si>
    <t>1.1.1</t>
  </si>
  <si>
    <t>1.1.2</t>
  </si>
  <si>
    <t>1.1.3</t>
  </si>
  <si>
    <t>1.1.4</t>
  </si>
  <si>
    <t>1.2</t>
  </si>
  <si>
    <t>1.2.1</t>
  </si>
  <si>
    <t>1.2.2</t>
  </si>
  <si>
    <t>2.1</t>
  </si>
  <si>
    <t>2.1.1</t>
  </si>
  <si>
    <t>2.2</t>
  </si>
  <si>
    <t>2.2.1</t>
  </si>
  <si>
    <t>2.2.2</t>
  </si>
  <si>
    <t>2.3</t>
  </si>
  <si>
    <t>2.3.1</t>
  </si>
  <si>
    <t>2.3.2</t>
  </si>
  <si>
    <t>3.1</t>
  </si>
  <si>
    <t>3.1.1</t>
  </si>
  <si>
    <t>3.2</t>
  </si>
  <si>
    <t>3.3</t>
  </si>
  <si>
    <t>Приложение  № 1</t>
  </si>
  <si>
    <t>К Порядку составления и утверждения плана финансово- хозяйственной деятельности муниципальных бюджетных и муниципальных автономных учреждений города Мончегорска</t>
  </si>
  <si>
    <t>УТВЕРЖДАЮ</t>
  </si>
  <si>
    <t>Начальник отдела культуры</t>
  </si>
  <si>
    <t>(наименование должности лица, утверждающего документ)</t>
  </si>
  <si>
    <t>О.П. Масалова</t>
  </si>
  <si>
    <t>(подпись)</t>
  </si>
  <si>
    <t>(расшифровка подписи)</t>
  </si>
  <si>
    <t>План финансово-хозяйственной деятельности</t>
  </si>
  <si>
    <t>на 2015 год и плановый период 2016 и 2017 год</t>
  </si>
  <si>
    <t>(УТОЧНЕННЫЙ)</t>
  </si>
  <si>
    <t>КОДЫ</t>
  </si>
  <si>
    <t>Форма по КФД</t>
  </si>
  <si>
    <t>"</t>
  </si>
  <si>
    <t xml:space="preserve"> г.</t>
  </si>
  <si>
    <t>Дата</t>
  </si>
  <si>
    <t>Наименование муниципального</t>
  </si>
  <si>
    <t>по ОКПО</t>
  </si>
  <si>
    <t>48203468</t>
  </si>
  <si>
    <t xml:space="preserve">учреждения </t>
  </si>
  <si>
    <t>ИНН/КПП</t>
  </si>
  <si>
    <t>Единица измерения: руб.</t>
  </si>
  <si>
    <t>по ОКЕИ</t>
  </si>
  <si>
    <t>383</t>
  </si>
  <si>
    <t>Наименование органа, осуществляющего</t>
  </si>
  <si>
    <t>Исполнительно-распорядительный орган местного самоуправления Администрация муниципального образования город Мончегорск с подведомственной территорией</t>
  </si>
  <si>
    <t>функции и полномочия учредителя</t>
  </si>
  <si>
    <t>Адрес фактического местонахождения</t>
  </si>
  <si>
    <t>муниципального</t>
  </si>
  <si>
    <t>Единица измерения: руб., коп.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</si>
  <si>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</si>
  <si>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</si>
  <si>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 xml:space="preserve"> - сохранение и развитие традиционного народного художественного творчества, культуры и организации досуга;                                                                                                                                                                               - обеспечение поддержки и развития культурно-творческой, просветительской и досуговой деятельности различных направлений, форм, видов и жанров;                                                                                - приобщение жителей города Мончегорска к творчеству, культурному развитию и самообразованию, любительскому искусству и ремеслам.</t>
  </si>
  <si>
    <t>1.2. Виды деятельности муниципального учреждения:</t>
  </si>
  <si>
    <t xml:space="preserve">    Для достижения предусмотернных целей деятельности, учреждение выполняет (оказывает) следующие работы (услуги), относящиеся к основным видам деятельности:                                                                           </t>
  </si>
  <si>
    <t xml:space="preserve"> - организация деятельности клубных формирований,</t>
  </si>
  <si>
    <t xml:space="preserve"> - сохранение нематериального культурного наследия народов Российской Федерации в области </t>
  </si>
  <si>
    <t>традиционной народной культуры,</t>
  </si>
  <si>
    <t xml:space="preserve"> - проведение фестивалей, выставок, концертов, смотров, конкурсов, конференций и иных программных</t>
  </si>
  <si>
    <t xml:space="preserve"> мероприятий силами учреждения,</t>
  </si>
  <si>
    <t xml:space="preserve"> - методическая работа в установленной сфере деятельности,</t>
  </si>
  <si>
    <t>1.3. Перечень услуг (работ), осуществляемых на платной основе:</t>
  </si>
  <si>
    <t xml:space="preserve">    Предпринимательскую деятельность учреждение не осуществляет.</t>
  </si>
  <si>
    <t xml:space="preserve"> - изготовление сценических костюмов, реквизита, оформления;</t>
  </si>
  <si>
    <t xml:space="preserve"> - предоставление услуг по прокату сценических костюмов;</t>
  </si>
  <si>
    <t xml:space="preserve"> - организация в установленном порядке работы игровых, развлекательно-познавательных</t>
  </si>
  <si>
    <t>досуговых обектов;</t>
  </si>
  <si>
    <t xml:space="preserve"> - осуществление фотосъемки;</t>
  </si>
  <si>
    <t xml:space="preserve"> - изготовление фотографий;</t>
  </si>
  <si>
    <t xml:space="preserve"> - осуществление розничной торговли сувенирами, изделиями народных художественных промыслов;</t>
  </si>
  <si>
    <t xml:space="preserve"> - осуществление и организация гастрольной деятельности профессиональных коллективов;</t>
  </si>
  <si>
    <t xml:space="preserve"> - услуги студии звукозаписи;</t>
  </si>
  <si>
    <t xml:space="preserve"> - услуги по распространению билетов;</t>
  </si>
  <si>
    <t xml:space="preserve"> - осуществление информационно-консультационных и методических услуг для физических и</t>
  </si>
  <si>
    <t>юридических лиц;</t>
  </si>
  <si>
    <t xml:space="preserve"> - разработка и изготовление афиш, рекламных щитов, рекламных растяжек и другой рекламной </t>
  </si>
  <si>
    <t>продукции;</t>
  </si>
  <si>
    <t xml:space="preserve"> - распространение рекламной продукции;</t>
  </si>
  <si>
    <t xml:space="preserve"> - услуги летней творческой площадки;</t>
  </si>
  <si>
    <t xml:space="preserve"> - услуги ксерокопирования, сканирования, набор текста;</t>
  </si>
  <si>
    <t xml:space="preserve"> - услуги в области полиграфии.</t>
  </si>
  <si>
    <t>1.4. Общая балансовая стоимость недвижимого муниципального имущества</t>
  </si>
  <si>
    <t>1.5.Общая балансовая стоимость движимого муниципального имущества</t>
  </si>
  <si>
    <t>1.6. Иная информация</t>
  </si>
  <si>
    <t>3. Показатели по поступлениям</t>
  </si>
  <si>
    <t>и выплатам муниципального учреждения</t>
  </si>
  <si>
    <t>Код строки</t>
  </si>
  <si>
    <t>Код по бюджетной классификации Российской Федерации</t>
  </si>
  <si>
    <t>Объем финансового обеспечения (руб., коп.)</t>
  </si>
  <si>
    <t>всего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</si>
  <si>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</si>
  <si>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</si>
  <si>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</si>
  <si>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</si>
  <si>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</si>
  <si>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</si>
  <si>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</si>
  <si>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- доходы от собственности</t>
  </si>
  <si>
    <t>110</t>
  </si>
  <si>
    <t>- доходы от оказания услуг, работ</t>
  </si>
  <si>
    <t>120</t>
  </si>
  <si>
    <t>Услуга (работа) № 1</t>
  </si>
  <si>
    <t>1201</t>
  </si>
  <si>
    <t>Услуга (работа) № 2</t>
  </si>
  <si>
    <t>1202</t>
  </si>
  <si>
    <t>- доходы от штрафов, пеней, иных сумм принудительного изъятия</t>
  </si>
  <si>
    <t>130</t>
  </si>
  <si>
    <t>- безвозмездные поступления от наднациональных организаций, правительств иностранных государств, международных финансовых организаций</t>
  </si>
  <si>
    <t>140</t>
  </si>
  <si>
    <t>- иные субсидии, предоставленные из бюджета</t>
  </si>
  <si>
    <t>150</t>
  </si>
  <si>
    <t>- прочие доходы</t>
  </si>
  <si>
    <t>160</t>
  </si>
  <si>
    <t>- доходы от операций с активами</t>
  </si>
  <si>
    <t>180</t>
  </si>
  <si>
    <t>1801</t>
  </si>
  <si>
    <t>1802</t>
  </si>
  <si>
    <t>Выплаты по расходам, всего:</t>
  </si>
  <si>
    <t>200</t>
  </si>
  <si>
    <t>в том числе на:</t>
  </si>
  <si>
    <t>- выплаты персоналу всего:</t>
  </si>
  <si>
    <t>210</t>
  </si>
  <si>
    <t>100</t>
  </si>
  <si>
    <t>фонд оплаты труда муниципального учреждения</t>
  </si>
  <si>
    <t>2101</t>
  </si>
  <si>
    <t>111</t>
  </si>
  <si>
    <t>иные выплаты персоналу муниципального учреждения, за исключением фонда оплаты труда</t>
  </si>
  <si>
    <t>2102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</si>
  <si>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</si>
  <si>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</si>
  <si>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2103</t>
  </si>
  <si>
    <t>113</t>
  </si>
  <si>
    <t>взносы по обязательному социальному страхованию  на выплаты по оплате труда работников и иные выплаты работникам муниципального учреждения</t>
  </si>
  <si>
    <t>2104</t>
  </si>
  <si>
    <t>119</t>
  </si>
  <si>
    <t>- социальные и иные выплаты населению, всего</t>
  </si>
  <si>
    <t>220</t>
  </si>
  <si>
    <t>300</t>
  </si>
  <si>
    <t>пособия, компенсации и иные социальные выплаты гражданам, кроме публичных нормативных обязательств</t>
  </si>
  <si>
    <t>2201</t>
  </si>
  <si>
    <t>321</t>
  </si>
  <si>
    <t>премии и гранты</t>
  </si>
  <si>
    <t>2202</t>
  </si>
  <si>
    <t>350</t>
  </si>
  <si>
    <t>- уплату налогов, сборов и иных платежей, всего</t>
  </si>
  <si>
    <t>230</t>
  </si>
  <si>
    <t>850</t>
  </si>
  <si>
    <t>уплата налога на имущество организаций и земельного налога</t>
  </si>
  <si>
    <t>2301</t>
  </si>
  <si>
    <t>851</t>
  </si>
  <si>
    <t>уплата прочих налогов, сборов</t>
  </si>
  <si>
    <t>2302</t>
  </si>
  <si>
    <t>852</t>
  </si>
  <si>
    <t>уплата иных платежей</t>
  </si>
  <si>
    <t>2303</t>
  </si>
  <si>
    <t>853</t>
  </si>
  <si>
    <t>240</t>
  </si>
  <si>
    <t>- прочие расходы (кроме расходов на закупку товаров, работ, услуг)</t>
  </si>
  <si>
    <t>250</t>
  </si>
  <si>
    <t>- расходы на закупку товаров, работ, услуг, всего</t>
  </si>
  <si>
    <t>260</t>
  </si>
  <si>
    <t>услуги связи</t>
  </si>
  <si>
    <t>2601</t>
  </si>
  <si>
    <t>242</t>
  </si>
  <si>
    <t>2602</t>
  </si>
  <si>
    <t>244</t>
  </si>
  <si>
    <t>транспортные услуги</t>
  </si>
  <si>
    <t>2603</t>
  </si>
  <si>
    <t>коммунальные услуги</t>
  </si>
  <si>
    <t>2604</t>
  </si>
  <si>
    <t>арендная плата за пользование имуществом</t>
  </si>
  <si>
    <t>2605</t>
  </si>
  <si>
    <t>работы, услуги по содержанию имущества</t>
  </si>
  <si>
    <t>2606</t>
  </si>
  <si>
    <t>прочие работы, услуги</t>
  </si>
  <si>
    <t>2607</t>
  </si>
  <si>
    <t>увеличение стоимости основных средств</t>
  </si>
  <si>
    <t>2608</t>
  </si>
  <si>
    <t>увеличение стоимости материальных запасов</t>
  </si>
  <si>
    <t>2609</t>
  </si>
  <si>
    <t>Поступление финансовых активов, всего:</t>
  </si>
  <si>
    <t>увеличение остатков средств</t>
  </si>
  <si>
    <t>310</t>
  </si>
  <si>
    <t>прочие поступления</t>
  </si>
  <si>
    <t>320</t>
  </si>
  <si>
    <t>Выбытие финансовых активов, всего</t>
  </si>
  <si>
    <t>400</t>
  </si>
  <si>
    <t>уменьшение остатков средств</t>
  </si>
  <si>
    <t>410</t>
  </si>
  <si>
    <t>прочие выбытия</t>
  </si>
  <si>
    <t>420</t>
  </si>
  <si>
    <t>Остаток средств на начало года</t>
  </si>
  <si>
    <t>500</t>
  </si>
  <si>
    <t>Остаток средств на конец года</t>
  </si>
  <si>
    <t>600</t>
  </si>
  <si>
    <t>3.1. Показатели выплат по расходам</t>
  </si>
  <si>
    <t>на закупку товаров, работ, услуг муниципального учреждения</t>
  </si>
  <si>
    <t>Год начала закупки</t>
  </si>
  <si>
    <t>Сумма выплат по расходам на закупку товаров, работ и услуг (руб., коп.)</t>
  </si>
  <si>
    <t>всего на закупки</t>
  </si>
  <si>
    <t>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</si>
  <si>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18.07.2011 № 223-ФЗ «О закупках товаров, работ, услуг отдельными видами юридических лиц»</t>
  </si>
  <si>
    <t>Выплаты по расходам на закупку товаров, работ, услуг всего:</t>
  </si>
  <si>
    <t>в том числе: на оплату контрактов (договоров), заключенных до начала очередного финансового года:</t>
  </si>
  <si>
    <t>на закупку товаров работ, услуг по году начала закупки:</t>
  </si>
  <si>
    <t>4. Сведения о средствах, поступающих</t>
  </si>
  <si>
    <t>во временное распоряжение муниципального учреждения</t>
  </si>
  <si>
    <t>на ____________________________ 20__ г.</t>
  </si>
  <si>
    <t>(очередной финансовый год)</t>
  </si>
  <si>
    <t>Поступление</t>
  </si>
  <si>
    <t>Выбытие</t>
  </si>
  <si>
    <t>5. 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</si>
  <si>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</si>
  <si>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</si>
  <si>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</si>
  <si>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Ответственный исполнитель_______________</t>
  </si>
  <si>
    <t>Приложение № 2</t>
  </si>
  <si>
    <t>к Порядку составления и утверждения</t>
  </si>
  <si>
    <t>плана финансово-хозяйственной</t>
  </si>
  <si>
    <t>деятельности муниципальных бюджетных</t>
  </si>
  <si>
    <t>и муниципальных автономных учреждений</t>
  </si>
  <si>
    <t>города Мончегорска</t>
  </si>
  <si>
    <t>Расчеты (обоснования)</t>
  </si>
  <si>
    <t>к плану финансово-хозяйственной деятельности</t>
  </si>
  <si>
    <t>муниципального учреждения</t>
  </si>
  <si>
    <t>1. Расчеты (обоснования) выплат персоналу (строка 210)</t>
  </si>
  <si>
    <t>1.1. Расчеты (обоснования) расходов на оплату труда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</si>
  <si>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</si>
  <si>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</si>
  <si>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</si>
  <si>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</si>
  <si>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</si>
  <si>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</si>
  <si>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r>
      <t>Фонд оплаты труда в год, руб. (</t>
    </r>
    <r>
      <rPr>
        <sz val="11"/>
        <rFont val="Times New Roman"/>
        <family val="1"/>
      </rPr>
      <t>гр. 3</t>
    </r>
    <r>
      <rPr>
        <sz val="11"/>
        <color indexed="8"/>
        <rFont val="Times New Roman"/>
        <family val="1"/>
      </rPr>
      <t xml:space="preserve"> x </t>
    </r>
    <r>
      <rPr>
        <sz val="11"/>
        <rFont val="Times New Roman"/>
        <family val="1"/>
      </rPr>
      <t>гр. 4</t>
    </r>
    <r>
      <rPr>
        <sz val="11"/>
        <color indexed="8"/>
        <rFont val="Times New Roman"/>
        <family val="1"/>
      </rPr>
      <t xml:space="preserve"> x (1 + </t>
    </r>
    <r>
      <rPr>
        <sz val="11"/>
        <rFont val="Times New Roman"/>
        <family val="1"/>
      </rPr>
      <t>гр. 8</t>
    </r>
    <r>
      <rPr>
        <sz val="11"/>
        <color indexed="8"/>
        <rFont val="Times New Roman"/>
        <family val="1"/>
      </rPr>
      <t xml:space="preserve"> / 100) x </t>
    </r>
    <r>
      <rPr>
        <sz val="11"/>
        <rFont val="Times New Roman"/>
        <family val="1"/>
      </rPr>
      <t>гр. 9</t>
    </r>
    <r>
      <rPr>
        <sz val="11"/>
        <color indexed="8"/>
        <rFont val="Times New Roman"/>
        <family val="1"/>
      </rPr>
      <t xml:space="preserve"> x 12)</t>
    </r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</si>
  <si>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</si>
  <si>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</si>
  <si>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</si>
  <si>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Итого:</t>
  </si>
  <si>
    <t>x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</si>
  <si>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</si>
  <si>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</si>
  <si>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</si>
  <si>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</si>
  <si>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</si>
  <si>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r>
      <t>Сумма, руб. (</t>
    </r>
    <r>
      <rPr>
        <sz val="11"/>
        <rFont val="Times New Roman"/>
        <family val="1"/>
      </rPr>
      <t>гр. 3</t>
    </r>
    <r>
      <rPr>
        <sz val="11"/>
        <color indexed="8"/>
        <rFont val="Times New Roman"/>
        <family val="1"/>
      </rPr>
      <t xml:space="preserve"> x </t>
    </r>
    <r>
      <rPr>
        <sz val="11"/>
        <rFont val="Times New Roman"/>
        <family val="1"/>
      </rPr>
      <t>гр. 4</t>
    </r>
    <r>
      <rPr>
        <sz val="11"/>
        <color indexed="8"/>
        <rFont val="Times New Roman"/>
        <family val="1"/>
      </rPr>
      <t xml:space="preserve"> x </t>
    </r>
    <r>
      <rPr>
        <sz val="11"/>
        <rFont val="Times New Roman"/>
        <family val="1"/>
      </rPr>
      <t>гр. 5</t>
    </r>
    <r>
      <rPr>
        <sz val="11"/>
        <color indexed="8"/>
        <rFont val="Times New Roman"/>
        <family val="1"/>
      </rPr>
      <t>)</t>
    </r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</si>
  <si>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</si>
  <si>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</si>
  <si>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</si>
  <si>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</si>
  <si>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1.4. Расчеты (обоснования) страховых взносов на обязательное страхование в Пенсионный фонд</t>
  </si>
  <si>
    <t>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</si>
  <si>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</si>
  <si>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</si>
  <si>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</si>
  <si>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</si>
  <si>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</si>
  <si>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х</t>
  </si>
  <si>
    <t>1.1.</t>
  </si>
  <si>
    <t>по ставке 22,0%</t>
  </si>
  <si>
    <t>1.2.</t>
  </si>
  <si>
    <t>по ставке 10,0%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</si>
  <si>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</si>
  <si>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</si>
  <si>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</si>
  <si>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2.1.</t>
  </si>
  <si>
    <t>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</si>
  <si>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</si>
  <si>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</si>
  <si>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</si>
  <si>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</si>
  <si>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</si>
  <si>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 xml:space="preserve">обязательное социальное страхование от несчастных случаев на производстве и профессиональных заболеваний по ставке 0,_% </t>
  </si>
  <si>
    <t>2.5.</t>
  </si>
  <si>
    <t>Страховые взносы в Федеральный фонд обязательного медицинского страхования, всего (по ставке 5,1%)</t>
  </si>
  <si>
    <t xml:space="preserve">    </t>
  </si>
  <si>
    <t>2. Расчеты (обоснования) расходов на социальные и иные выплаты населению (строка 220)</t>
  </si>
  <si>
    <t>Размер одной выплаты, руб.</t>
  </si>
  <si>
    <t>Количество выплат в год</t>
  </si>
  <si>
    <r>
      <t>Общая сумма выплат, руб. (</t>
    </r>
    <r>
      <rPr>
        <sz val="11"/>
        <rFont val="Times New Roman"/>
        <family val="1"/>
      </rPr>
      <t>гр. 3</t>
    </r>
    <r>
      <rPr>
        <sz val="11"/>
        <color indexed="8"/>
        <rFont val="Times New Roman"/>
        <family val="1"/>
      </rPr>
      <t xml:space="preserve"> x </t>
    </r>
    <r>
      <rPr>
        <sz val="11"/>
        <rFont val="Times New Roman"/>
        <family val="1"/>
      </rPr>
      <t>гр. 4</t>
    </r>
    <r>
      <rPr>
        <sz val="11"/>
        <color indexed="8"/>
        <rFont val="Times New Roman"/>
        <family val="1"/>
      </rPr>
      <t>)</t>
    </r>
  </si>
  <si>
    <t>3. Расчет (обоснование) расходов на уплату налогов, сборов и иных платежей (строка 230)</t>
  </si>
  <si>
    <t>Налоговая база, руб.</t>
  </si>
  <si>
    <t>Ставка налога, %</t>
  </si>
  <si>
    <r>
      <t>Сумма исчисленного налога, подлежащего уплате, руб. (</t>
    </r>
    <r>
      <rPr>
        <sz val="11"/>
        <rFont val="Times New Roman"/>
        <family val="1"/>
      </rPr>
      <t>гр. 3</t>
    </r>
    <r>
      <rPr>
        <sz val="11"/>
        <color indexed="8"/>
        <rFont val="Times New Roman"/>
        <family val="1"/>
      </rPr>
      <t xml:space="preserve"> x </t>
    </r>
    <r>
      <rPr>
        <sz val="11"/>
        <rFont val="Times New Roman"/>
        <family val="1"/>
      </rPr>
      <t>гр. 4</t>
    </r>
    <r>
      <rPr>
        <sz val="11"/>
        <color indexed="8"/>
        <rFont val="Times New Roman"/>
        <family val="1"/>
      </rPr>
      <t xml:space="preserve"> / 100)</t>
    </r>
  </si>
  <si>
    <t>4. Расчет (обоснование) расходов на безвозмездные перечисления организациям (строка 240)</t>
  </si>
  <si>
    <t>5. Расчет (обоснование) прочих расходов</t>
  </si>
  <si>
    <t>(кроме расходов на закупку товаров, работ, услуг) (строка 250)</t>
  </si>
  <si>
    <t>6. Расчет (обоснование) расходов на закупку товаров, работ, услуг (строка 260)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</si>
  <si>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</si>
  <si>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</si>
  <si>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</si>
  <si>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</si>
  <si>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6.2. 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</si>
  <si>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</si>
  <si>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</si>
  <si>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r>
      <t>Сумма, руб. (</t>
    </r>
    <r>
      <rPr>
        <sz val="11"/>
        <rFont val="Times New Roman"/>
        <family val="1"/>
      </rPr>
      <t>гр. 3</t>
    </r>
    <r>
      <rPr>
        <sz val="11"/>
        <color indexed="8"/>
        <rFont val="Times New Roman"/>
        <family val="1"/>
      </rPr>
      <t xml:space="preserve"> x </t>
    </r>
    <r>
      <rPr>
        <sz val="11"/>
        <rFont val="Times New Roman"/>
        <family val="1"/>
      </rPr>
      <t>гр. 4</t>
    </r>
    <r>
      <rPr>
        <sz val="11"/>
        <color indexed="8"/>
        <rFont val="Times New Roman"/>
        <family val="1"/>
      </rPr>
      <t>)</t>
    </r>
  </si>
  <si>
    <t>6.3. Расчет (обоснование) расходов на оплату коммунальных услуг</t>
  </si>
  <si>
    <t>Размер потребления ресурсов</t>
  </si>
  <si>
    <t>Тариф (с учетом НДС), руб.</t>
  </si>
  <si>
    <t>Индексация, %</t>
  </si>
  <si>
    <r>
      <t>Сумма, руб. (</t>
    </r>
    <r>
      <rPr>
        <sz val="11"/>
        <rFont val="Times New Roman"/>
        <family val="1"/>
      </rPr>
      <t xml:space="preserve">гр. </t>
    </r>
    <r>
      <rPr>
        <sz val="11"/>
        <color indexed="8"/>
        <rFont val="Times New Roman"/>
        <family val="1"/>
      </rPr>
      <t xml:space="preserve">3 x </t>
    </r>
    <r>
      <rPr>
        <sz val="11"/>
        <rFont val="Times New Roman"/>
        <family val="1"/>
      </rPr>
      <t xml:space="preserve">гр. </t>
    </r>
    <r>
      <rPr>
        <sz val="11"/>
        <color indexed="8"/>
        <rFont val="Times New Roman"/>
        <family val="1"/>
      </rPr>
      <t xml:space="preserve">4 x </t>
    </r>
    <r>
      <rPr>
        <sz val="11"/>
        <rFont val="Times New Roman"/>
        <family val="1"/>
      </rPr>
      <t>5</t>
    </r>
    <r>
      <rPr>
        <sz val="11"/>
        <color indexed="8"/>
        <rFont val="Times New Roman"/>
        <family val="1"/>
      </rPr>
      <t>)</t>
    </r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</si>
  <si>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</si>
  <si>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</si>
  <si>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</si>
  <si>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с учетом НДС, руб.</t>
  </si>
  <si>
    <t>6.5. Расчет (обоснование) расходов на оплату работ, услуг по содержанию имущества</t>
  </si>
  <si>
    <t>Объект</t>
  </si>
  <si>
    <t>Количество работ (услуг)</t>
  </si>
  <si>
    <t>Стоимость работ (услуг), руб.</t>
  </si>
  <si>
    <t>6.6. Расчет (обоснование) расходов на оплату прочих работ, услуг</t>
  </si>
  <si>
    <t>Количество договоров</t>
  </si>
  <si>
    <t>Стоимость 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</si>
  <si>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</si>
  <si>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</si>
  <si>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r>
      <t>Сумма, руб. (</t>
    </r>
    <r>
      <rPr>
        <sz val="11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x </t>
    </r>
    <r>
      <rPr>
        <sz val="11"/>
        <rFont val="Times New Roman"/>
        <family val="1"/>
      </rPr>
      <t>4</t>
    </r>
    <r>
      <rPr>
        <sz val="11"/>
        <color indexed="8"/>
        <rFont val="Times New Roman"/>
        <family val="1"/>
      </rPr>
      <t>)</t>
    </r>
  </si>
  <si>
    <t>00830201040014000130</t>
  </si>
  <si>
    <t>Формирование, учет, изучение, обеспечение физического сохранения и безопасности музейных предметов, музейных коллекций</t>
  </si>
  <si>
    <t>Публичный показ музейных предметов, музейных коллекций (В стационарных условиях)</t>
  </si>
  <si>
    <t>Публичный показ музейных предметов, музейных коллекций (Вне стационара)</t>
  </si>
  <si>
    <t>Публичный показ музейных предметов, музейных коллекций (Удаленно через сеть Интернет)</t>
  </si>
  <si>
    <t>Создание экспозиций (выставок) музеев, организация выездных выставок…(В стационарных условиях)</t>
  </si>
  <si>
    <t>Создание экспозиций (выставок) музеев, организация выездных выставок (Вне стационара)</t>
  </si>
  <si>
    <t xml:space="preserve"> безвозмездные перечисления организациям</t>
  </si>
  <si>
    <t>на 2017 год и 2018- 2019 годы</t>
  </si>
  <si>
    <t xml:space="preserve">Источник финансового обеспечения </t>
  </si>
  <si>
    <t>Код видов расходов</t>
  </si>
  <si>
    <t>Источник финансов обеспечения</t>
  </si>
  <si>
    <t>Источник финансового обеспечения</t>
  </si>
  <si>
    <t>5107110615 / 510701001</t>
  </si>
  <si>
    <t>184511 Российская Федерация, Мурманская область, город Мончегорск, ул. Царевского, д. 2</t>
  </si>
  <si>
    <t>1 558 915 рублей</t>
  </si>
  <si>
    <t>1  149 441,77 рублей</t>
  </si>
  <si>
    <t>Дебиторская задолженность по доходам, всего:</t>
  </si>
  <si>
    <t>Дебиторская задолженность по доходам полученным за счет средств бюджета города</t>
  </si>
  <si>
    <t>Дебиторская задолженность по доходам полученным за счет средств от платной и иной приносящей доход деятельности</t>
  </si>
  <si>
    <t>2.3.3</t>
  </si>
  <si>
    <t>дебиторская задолженность по выданным авансам полученным за счет средств на иные цели</t>
  </si>
  <si>
    <t>17</t>
  </si>
  <si>
    <t xml:space="preserve">на 2017 г. </t>
  </si>
  <si>
    <t>на 2018 г.</t>
  </si>
  <si>
    <t>на 2019 г.</t>
  </si>
  <si>
    <t>Директор МКУ "ЦБУиО" ______________ Л.В. Неякишева</t>
  </si>
  <si>
    <t>на  01 января 2017 года</t>
  </si>
  <si>
    <t>Ответственный исполнитель____________А.С. Деревягина</t>
  </si>
  <si>
    <t>муниципальное бюджетное учреждение культуры «Музей истории города Мончегорска»</t>
  </si>
  <si>
    <t>ноября</t>
  </si>
  <si>
    <t>И.о. директора МБУ МИГ _________________ М.Г. Омельченко</t>
  </si>
  <si>
    <t>Приказ от 17.11.2017  № 64</t>
  </si>
  <si>
    <t>17.11.2017</t>
  </si>
  <si>
    <t>на "17" ноября 2017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</si>
</sst>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.5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sz val="8"/>
      <name val="Calibri"/>
      <family val="2"/>
    </font>
    <font>
      <u val="single"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left" vertical="top" wrapText="1" indent="2"/>
    </xf>
    <xf numFmtId="49" fontId="2" fillId="0" borderId="12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top"/>
    </xf>
    <xf numFmtId="0" fontId="4" fillId="0" borderId="0" xfId="0" applyFont="1" applyAlignment="1">
      <alignment horizontal="justify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justify"/>
    </xf>
    <xf numFmtId="0" fontId="1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2" fillId="0" borderId="13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justify" vertical="top" wrapText="1"/>
    </xf>
    <xf numFmtId="0" fontId="17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vertical="top" wrapText="1"/>
    </xf>
    <xf numFmtId="4" fontId="3" fillId="0" borderId="13" xfId="0" applyNumberFormat="1" applyFont="1" applyBorder="1" applyAlignment="1">
      <alignment vertical="top" wrapText="1"/>
    </xf>
    <xf numFmtId="0" fontId="5" fillId="0" borderId="0" xfId="0" applyFont="1" applyAlignment="1">
      <alignment horizontal="justify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4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20" fillId="0" borderId="0" xfId="0" applyFont="1" applyAlignment="1">
      <alignment horizontal="justify"/>
    </xf>
    <xf numFmtId="4" fontId="5" fillId="0" borderId="13" xfId="0" applyNumberFormat="1" applyFont="1" applyBorder="1" applyAlignment="1">
      <alignment wrapText="1"/>
    </xf>
    <xf numFmtId="4" fontId="5" fillId="0" borderId="13" xfId="0" applyNumberFormat="1" applyFont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wrapText="1"/>
    </xf>
    <xf numFmtId="2" fontId="5" fillId="0" borderId="13" xfId="0" applyNumberFormat="1" applyFont="1" applyBorder="1" applyAlignment="1">
      <alignment vertical="top" wrapText="1"/>
    </xf>
    <xf numFmtId="0" fontId="19" fillId="0" borderId="12" xfId="42" applyFont="1" applyBorder="1" applyAlignment="1" applyProtection="1">
      <alignment vertical="top" wrapText="1"/>
      <protection/>
    </xf>
    <xf numFmtId="4" fontId="2" fillId="0" borderId="13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4" fontId="5" fillId="0" borderId="13" xfId="0" applyNumberFormat="1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11" fillId="0" borderId="0" xfId="0" applyNumberFormat="1" applyFont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49" fontId="8" fillId="0" borderId="19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 vertical="justify"/>
    </xf>
    <xf numFmtId="2" fontId="3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1" xfId="42" applyFont="1" applyBorder="1" applyAlignment="1" applyProtection="1">
      <alignment horizontal="center" wrapText="1"/>
      <protection/>
    </xf>
    <xf numFmtId="0" fontId="5" fillId="0" borderId="12" xfId="42" applyFont="1" applyBorder="1" applyAlignment="1" applyProtection="1">
      <alignment horizontal="center" wrapText="1"/>
      <protection/>
    </xf>
    <xf numFmtId="0" fontId="13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4" fontId="5" fillId="0" borderId="21" xfId="0" applyNumberFormat="1" applyFont="1" applyFill="1" applyBorder="1" applyAlignment="1">
      <alignment horizontal="center" wrapText="1"/>
    </xf>
    <xf numFmtId="4" fontId="5" fillId="0" borderId="22" xfId="0" applyNumberFormat="1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4" fontId="5" fillId="0" borderId="21" xfId="0" applyNumberFormat="1" applyFont="1" applyBorder="1" applyAlignment="1">
      <alignment horizontal="center" wrapText="1"/>
    </xf>
    <xf numFmtId="4" fontId="5" fillId="0" borderId="22" xfId="0" applyNumberFormat="1" applyFont="1" applyBorder="1" applyAlignment="1">
      <alignment horizontal="center" wrapText="1"/>
    </xf>
    <xf numFmtId="4" fontId="5" fillId="0" borderId="12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3" xfId="42" applyFont="1" applyBorder="1" applyAlignment="1" applyProtection="1">
      <alignment horizontal="center" wrapText="1"/>
      <protection/>
    </xf>
    <xf numFmtId="0" fontId="5" fillId="0" borderId="24" xfId="42" applyFont="1" applyBorder="1" applyAlignment="1" applyProtection="1">
      <alignment horizontal="center" wrapText="1"/>
      <protection/>
    </xf>
    <xf numFmtId="0" fontId="5" fillId="0" borderId="11" xfId="42" applyFont="1" applyBorder="1" applyAlignment="1" applyProtection="1">
      <alignment horizontal="center" wrapText="1"/>
      <protection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23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2BD9ADE97E5AAAF9D45C67B2A717F83CF6205C1DBC8B76457241EB69EB535FF5545C2B5AF76B6DvBI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2BD9ADE97E5AAAF9D45C67B2A717F83CF6205C1CB18976457241EB69EB65v3I" TargetMode="External" /><Relationship Id="rId2" Type="http://schemas.openxmlformats.org/officeDocument/2006/relationships/hyperlink" Target="consultantplus://offline/ref=2BD9ADE97E5AAAF9D45C67B2A717F83CF5295A16BF8476457241EB69EB65v3I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2BD9ADE97E5AAAF9D45C67B2A717F83CF6205C1DBC8B76457241EB69EB65v3I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77"/>
  <sheetViews>
    <sheetView tabSelected="1" view="pageBreakPreview" zoomScale="115" zoomScaleSheetLayoutView="115" zoomScalePageLayoutView="0" workbookViewId="0" topLeftCell="A1">
      <selection activeCell="CO18" sqref="CO18:DD18"/>
    </sheetView>
  </sheetViews>
  <sheetFormatPr defaultColWidth="0.85546875" defaultRowHeight="15"/>
  <cols>
    <col min="1" max="13" width="0.85546875" style="17" customWidth="1"/>
    <col min="14" max="14" width="1.28515625" style="17" customWidth="1"/>
    <col min="15" max="42" width="0.85546875" style="17" customWidth="1"/>
    <col min="43" max="45" width="0.9921875" style="17" customWidth="1"/>
    <col min="46" max="16384" width="0.85546875" style="17" customWidth="1"/>
  </cols>
  <sheetData>
    <row r="1" spans="1:108" s="15" customFormat="1" ht="35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11" t="s">
        <v>75</v>
      </c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</row>
    <row r="2" spans="1:108" s="15" customFormat="1" ht="54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12" t="s">
        <v>76</v>
      </c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</row>
    <row r="3" spans="1:108" s="15" customFormat="1" ht="11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</row>
    <row r="4" spans="1:108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92" t="s">
        <v>77</v>
      </c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</row>
    <row r="5" spans="1:108" ht="15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10" t="s">
        <v>78</v>
      </c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</row>
    <row r="6" spans="1:108" s="15" customFormat="1" ht="15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08" t="s">
        <v>79</v>
      </c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</row>
    <row r="7" spans="1:108" ht="15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10" t="s">
        <v>80</v>
      </c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</row>
    <row r="8" spans="1:108" s="15" customFormat="1" ht="15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05" t="s">
        <v>81</v>
      </c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 t="s">
        <v>82</v>
      </c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</row>
    <row r="9" spans="1:108" s="15" customFormat="1" ht="27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06" t="s">
        <v>401</v>
      </c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</row>
    <row r="10" spans="1:108" ht="1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8"/>
      <c r="CZ10" s="14"/>
      <c r="DA10" s="14"/>
      <c r="DB10" s="14"/>
      <c r="DC10" s="14"/>
      <c r="DD10" s="14"/>
    </row>
    <row r="11" spans="1:108" ht="15.75">
      <c r="A11" s="92" t="s">
        <v>83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</row>
    <row r="12" spans="1:109" ht="15.75">
      <c r="A12" s="92" t="s">
        <v>377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</row>
    <row r="13" spans="1:108" s="20" customFormat="1" ht="16.5" hidden="1">
      <c r="A13" s="107" t="s">
        <v>84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</row>
    <row r="14" spans="1:109" s="20" customFormat="1" ht="16.5" hidden="1">
      <c r="A14" s="19"/>
      <c r="B14" s="92" t="s">
        <v>85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</row>
    <row r="15" spans="1:108" ht="12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01" t="s">
        <v>86</v>
      </c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</row>
    <row r="16" spans="1:108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21" t="s">
        <v>87</v>
      </c>
      <c r="CN16" s="14"/>
      <c r="CO16" s="93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5"/>
    </row>
    <row r="17" spans="1:108" ht="1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22"/>
      <c r="AK17" s="23" t="s">
        <v>88</v>
      </c>
      <c r="AL17" s="102" t="s">
        <v>391</v>
      </c>
      <c r="AM17" s="102"/>
      <c r="AN17" s="102"/>
      <c r="AO17" s="102"/>
      <c r="AP17" s="22" t="s">
        <v>88</v>
      </c>
      <c r="AQ17" s="22"/>
      <c r="AR17" s="22"/>
      <c r="AS17" s="102" t="s">
        <v>399</v>
      </c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3">
        <v>20</v>
      </c>
      <c r="BL17" s="103"/>
      <c r="BM17" s="103"/>
      <c r="BN17" s="103"/>
      <c r="BO17" s="104" t="s">
        <v>391</v>
      </c>
      <c r="BP17" s="104"/>
      <c r="BQ17" s="104"/>
      <c r="BR17" s="104"/>
      <c r="BS17" s="22" t="s">
        <v>89</v>
      </c>
      <c r="BT17" s="22"/>
      <c r="BU17" s="22"/>
      <c r="BV17" s="14"/>
      <c r="BW17" s="14"/>
      <c r="BX17" s="14"/>
      <c r="BY17" s="2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21" t="s">
        <v>90</v>
      </c>
      <c r="CN17" s="14"/>
      <c r="CO17" s="93" t="s">
        <v>402</v>
      </c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5"/>
    </row>
    <row r="18" spans="1:108" ht="1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24"/>
      <c r="BZ18" s="2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21"/>
      <c r="CN18" s="14"/>
      <c r="CO18" s="93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5"/>
    </row>
    <row r="19" spans="1:108" ht="12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24"/>
      <c r="BZ19" s="2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21"/>
      <c r="CN19" s="14"/>
      <c r="CO19" s="93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5"/>
    </row>
    <row r="20" spans="1:108" ht="19.5" customHeight="1">
      <c r="A20" s="25" t="s">
        <v>91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26"/>
      <c r="AI20" s="26"/>
      <c r="AJ20" s="26"/>
      <c r="AK20" s="26"/>
      <c r="AL20" s="26"/>
      <c r="AM20" s="96" t="s">
        <v>398</v>
      </c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26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21" t="s">
        <v>92</v>
      </c>
      <c r="CN20" s="14"/>
      <c r="CO20" s="93" t="s">
        <v>93</v>
      </c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5"/>
    </row>
    <row r="21" spans="1:108" ht="19.5" customHeight="1">
      <c r="A21" s="97" t="s">
        <v>94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26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27"/>
      <c r="CN21" s="14"/>
      <c r="CO21" s="93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5"/>
    </row>
    <row r="22" spans="1:108" ht="18.75" customHeight="1">
      <c r="A22" s="25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26"/>
      <c r="AI22" s="26"/>
      <c r="AJ22" s="26"/>
      <c r="AK22" s="26"/>
      <c r="AL22" s="2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26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27"/>
      <c r="CN22" s="14"/>
      <c r="CO22" s="93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5"/>
    </row>
    <row r="23" spans="1:108" ht="16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14"/>
      <c r="BU23" s="14"/>
      <c r="BV23" s="14"/>
      <c r="BW23" s="14"/>
      <c r="BX23" s="14"/>
      <c r="BY23" s="24"/>
      <c r="BZ23" s="2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21"/>
      <c r="CN23" s="14"/>
      <c r="CO23" s="98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100"/>
    </row>
    <row r="24" spans="1:108" s="32" customFormat="1" ht="21" customHeight="1">
      <c r="A24" s="29" t="s">
        <v>95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85" t="s">
        <v>382</v>
      </c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30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31"/>
      <c r="CN24" s="29"/>
      <c r="CO24" s="86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8"/>
    </row>
    <row r="25" spans="1:108" s="32" customFormat="1" ht="21" customHeight="1">
      <c r="A25" s="33" t="s">
        <v>96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34" t="s">
        <v>97</v>
      </c>
      <c r="CN25" s="29"/>
      <c r="CO25" s="86" t="s">
        <v>98</v>
      </c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8"/>
    </row>
    <row r="26" spans="1:108" s="32" customFormat="1" ht="6.75" customHeight="1">
      <c r="A26" s="33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33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</row>
    <row r="27" spans="1:108" ht="22.5" customHeight="1">
      <c r="A27" s="36" t="s">
        <v>99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37"/>
      <c r="AN27" s="37"/>
      <c r="AO27" s="37"/>
      <c r="AP27" s="37"/>
      <c r="AQ27" s="37"/>
      <c r="AR27" s="37"/>
      <c r="AS27" s="37"/>
      <c r="AT27" s="89" t="s">
        <v>100</v>
      </c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37"/>
      <c r="DD27" s="37"/>
    </row>
    <row r="28" spans="1:108" ht="16.5" customHeight="1">
      <c r="A28" s="36" t="s">
        <v>101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37"/>
      <c r="AN28" s="37"/>
      <c r="AO28" s="37"/>
      <c r="AP28" s="37"/>
      <c r="AQ28" s="37"/>
      <c r="AR28" s="37"/>
      <c r="AS28" s="37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37"/>
      <c r="DD28" s="37"/>
    </row>
    <row r="29" spans="1:108" ht="9" customHeigh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38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</row>
    <row r="30" spans="1:108" ht="15.75">
      <c r="A30" s="25" t="s">
        <v>102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40"/>
      <c r="AN30" s="40"/>
      <c r="AO30" s="40"/>
      <c r="AP30" s="40"/>
      <c r="AQ30" s="40"/>
      <c r="AR30" s="40"/>
      <c r="AS30" s="40"/>
      <c r="AT30" s="91" t="s">
        <v>383</v>
      </c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</row>
    <row r="31" spans="1:108" ht="15.75">
      <c r="A31" s="25" t="s">
        <v>103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40"/>
      <c r="AN31" s="40"/>
      <c r="AO31" s="40"/>
      <c r="AP31" s="40"/>
      <c r="AQ31" s="40"/>
      <c r="AR31" s="40"/>
      <c r="AS31" s="40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</row>
    <row r="32" spans="1:108" ht="15.75">
      <c r="A32" s="25" t="s">
        <v>94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40"/>
      <c r="AN32" s="40"/>
      <c r="AO32" s="40"/>
      <c r="AP32" s="40"/>
      <c r="AQ32" s="40"/>
      <c r="AR32" s="40"/>
      <c r="AS32" s="40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</row>
    <row r="33" spans="1:108" ht="15.75">
      <c r="A33" s="2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40"/>
      <c r="AN33" s="40"/>
      <c r="AO33" s="40"/>
      <c r="AP33" s="40"/>
      <c r="AQ33" s="40"/>
      <c r="AR33" s="40"/>
      <c r="AS33" s="40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</row>
    <row r="34" spans="1:108" ht="15.75">
      <c r="A34" s="25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40"/>
      <c r="AN34" s="40"/>
      <c r="AO34" s="40"/>
      <c r="AP34" s="40"/>
      <c r="AQ34" s="40"/>
      <c r="AR34" s="40"/>
      <c r="AS34" s="40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</row>
    <row r="35" spans="1:108" ht="15.75">
      <c r="A35" s="25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40"/>
      <c r="AN35" s="40"/>
      <c r="AO35" s="40"/>
      <c r="AP35" s="40"/>
      <c r="AQ35" s="40"/>
      <c r="AR35" s="40"/>
      <c r="AS35" s="40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</row>
    <row r="36" spans="1:108" ht="15.75">
      <c r="A36" s="25" t="s">
        <v>104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40"/>
      <c r="AN36" s="40"/>
      <c r="AO36" s="40"/>
      <c r="AP36" s="40"/>
      <c r="AQ36" s="40"/>
      <c r="AR36" s="40"/>
      <c r="AS36" s="40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</row>
    <row r="37" spans="1:108" ht="15.75">
      <c r="A37" s="25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40"/>
      <c r="AN37" s="40"/>
      <c r="AO37" s="40"/>
      <c r="AP37" s="40"/>
      <c r="AQ37" s="40"/>
      <c r="AR37" s="40"/>
      <c r="AS37" s="40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</row>
    <row r="38" spans="1:108" ht="1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</row>
    <row r="39" spans="1:108" s="42" customFormat="1" ht="15.75">
      <c r="A39" s="92" t="s">
        <v>105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</row>
    <row r="40" spans="1:108" s="42" customFormat="1" ht="8.2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</row>
    <row r="41" spans="1:108" ht="15" customHeight="1">
      <c r="A41" s="43" t="s">
        <v>106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</row>
    <row r="42" spans="1:108" ht="94.5" customHeight="1">
      <c r="A42" s="83" t="s">
        <v>107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</row>
    <row r="43" spans="1:108" ht="15" customHeight="1">
      <c r="A43" s="43" t="s">
        <v>108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</row>
    <row r="44" spans="1:108" ht="30" customHeight="1">
      <c r="A44" s="83" t="s">
        <v>109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</row>
    <row r="45" spans="1:108" ht="15" customHeight="1">
      <c r="A45" s="83" t="s">
        <v>110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</row>
    <row r="46" spans="1:108" ht="15" customHeight="1">
      <c r="A46" s="83" t="s">
        <v>111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</row>
    <row r="47" spans="1:108" ht="15" customHeight="1">
      <c r="A47" s="83" t="s">
        <v>112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</row>
    <row r="48" spans="1:108" ht="15" customHeight="1">
      <c r="A48" s="83" t="s">
        <v>113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</row>
    <row r="49" spans="1:108" ht="15" customHeight="1">
      <c r="A49" s="83" t="s">
        <v>114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</row>
    <row r="50" spans="1:108" ht="15" customHeight="1">
      <c r="A50" s="83" t="s">
        <v>115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</row>
    <row r="51" spans="1:108" ht="15.75">
      <c r="A51" s="43" t="s">
        <v>116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</row>
    <row r="52" spans="1:108" ht="15" customHeight="1">
      <c r="A52" s="84" t="s">
        <v>117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</row>
    <row r="53" spans="1:108" ht="15" customHeight="1">
      <c r="A53" s="83" t="s">
        <v>118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</row>
    <row r="54" spans="1:108" ht="15" customHeight="1">
      <c r="A54" s="83" t="s">
        <v>119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</row>
    <row r="55" spans="1:108" ht="15" customHeight="1">
      <c r="A55" s="83" t="s">
        <v>120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</row>
    <row r="56" spans="1:108" ht="15" customHeight="1">
      <c r="A56" s="83" t="s">
        <v>121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</row>
    <row r="57" ht="15">
      <c r="A57" s="17" t="s">
        <v>122</v>
      </c>
    </row>
    <row r="58" ht="15" customHeight="1">
      <c r="A58" s="17" t="s">
        <v>123</v>
      </c>
    </row>
    <row r="59" ht="15">
      <c r="A59" s="17" t="s">
        <v>124</v>
      </c>
    </row>
    <row r="60" ht="15">
      <c r="A60" s="17" t="s">
        <v>125</v>
      </c>
    </row>
    <row r="61" ht="15">
      <c r="A61" s="17" t="s">
        <v>126</v>
      </c>
    </row>
    <row r="62" ht="15">
      <c r="A62" s="17" t="s">
        <v>127</v>
      </c>
    </row>
    <row r="63" ht="15">
      <c r="A63" s="17" t="s">
        <v>128</v>
      </c>
    </row>
    <row r="64" ht="15">
      <c r="A64" s="17" t="s">
        <v>129</v>
      </c>
    </row>
    <row r="65" ht="15">
      <c r="A65" s="17" t="s">
        <v>130</v>
      </c>
    </row>
    <row r="66" ht="15">
      <c r="A66" s="17" t="s">
        <v>131</v>
      </c>
    </row>
    <row r="67" ht="15">
      <c r="A67" s="17" t="s">
        <v>132</v>
      </c>
    </row>
    <row r="68" ht="15">
      <c r="A68" s="17" t="s">
        <v>133</v>
      </c>
    </row>
    <row r="69" ht="15">
      <c r="A69" s="17" t="s">
        <v>134</v>
      </c>
    </row>
    <row r="70" ht="15">
      <c r="A70" s="17" t="s">
        <v>135</v>
      </c>
    </row>
    <row r="71" spans="1:108" ht="15.75">
      <c r="A71" s="43" t="s">
        <v>136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</row>
    <row r="72" spans="1:108" ht="15.75">
      <c r="A72" s="84" t="s">
        <v>384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</row>
    <row r="73" spans="1:80" ht="15.75">
      <c r="A73" s="22" t="s">
        <v>137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</row>
    <row r="74" spans="1:108" ht="15.75">
      <c r="A74" s="84" t="s">
        <v>385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</row>
    <row r="75" ht="15.75">
      <c r="A75" s="22" t="s">
        <v>138</v>
      </c>
    </row>
    <row r="76" spans="1:108" ht="1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3"/>
    </row>
    <row r="77" spans="1:108" ht="1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</row>
  </sheetData>
  <sheetProtection/>
  <mergeCells count="52">
    <mergeCell ref="BE6:DD6"/>
    <mergeCell ref="BE7:BX7"/>
    <mergeCell ref="BY7:DD7"/>
    <mergeCell ref="BF1:DD1"/>
    <mergeCell ref="BF2:DD2"/>
    <mergeCell ref="BE4:DD4"/>
    <mergeCell ref="BE5:DD5"/>
    <mergeCell ref="BE8:BX8"/>
    <mergeCell ref="BY8:DD8"/>
    <mergeCell ref="BE9:DD9"/>
    <mergeCell ref="A11:DD11"/>
    <mergeCell ref="A12:DE12"/>
    <mergeCell ref="A13:DD13"/>
    <mergeCell ref="CO23:DD23"/>
    <mergeCell ref="B14:DE14"/>
    <mergeCell ref="CO15:DD15"/>
    <mergeCell ref="CO16:DD16"/>
    <mergeCell ref="AL17:AO17"/>
    <mergeCell ref="AS17:BJ17"/>
    <mergeCell ref="BK17:BN17"/>
    <mergeCell ref="BO17:BR17"/>
    <mergeCell ref="CO17:DD17"/>
    <mergeCell ref="A48:DD48"/>
    <mergeCell ref="A39:DD39"/>
    <mergeCell ref="A42:DD42"/>
    <mergeCell ref="CO18:DD18"/>
    <mergeCell ref="CO19:DD19"/>
    <mergeCell ref="AM20:BZ22"/>
    <mergeCell ref="CO20:DD20"/>
    <mergeCell ref="A21:AL21"/>
    <mergeCell ref="CO21:DD21"/>
    <mergeCell ref="CO22:DD22"/>
    <mergeCell ref="A50:DD50"/>
    <mergeCell ref="A52:DD52"/>
    <mergeCell ref="A53:DD53"/>
    <mergeCell ref="A54:DD54"/>
    <mergeCell ref="A55:DD55"/>
    <mergeCell ref="AH24:BV24"/>
    <mergeCell ref="CO24:DD24"/>
    <mergeCell ref="CO25:DD25"/>
    <mergeCell ref="AT27:DB28"/>
    <mergeCell ref="AT30:CM32"/>
    <mergeCell ref="A76:DD76"/>
    <mergeCell ref="A77:DD77"/>
    <mergeCell ref="A74:DD74"/>
    <mergeCell ref="A56:DD56"/>
    <mergeCell ref="A72:DD72"/>
    <mergeCell ref="A44:DD44"/>
    <mergeCell ref="A45:DD45"/>
    <mergeCell ref="A46:DD46"/>
    <mergeCell ref="A47:DD47"/>
    <mergeCell ref="A49:DD49"/>
  </mergeCells>
  <printOptions/>
  <pageMargins left="0.7" right="0.7" top="0.75" bottom="0.75" header="0.3" footer="0.3"/>
  <pageSetup horizontalDpi="600" verticalDpi="600" orientation="portrait" paperSize="9" scale="82" r:id="rId1"/>
  <rowBreaks count="1" manualBreakCount="1">
    <brk id="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view="pageBreakPreview" zoomScaleSheetLayoutView="100" zoomScalePageLayoutView="0" workbookViewId="0" topLeftCell="A10">
      <selection activeCell="B11" sqref="B11"/>
    </sheetView>
  </sheetViews>
  <sheetFormatPr defaultColWidth="9.140625" defaultRowHeight="15"/>
  <cols>
    <col min="2" max="2" width="63.57421875" style="0" customWidth="1"/>
    <col min="3" max="3" width="23.28125" style="0" customWidth="1"/>
    <col min="4" max="4" width="22.00390625" style="0" customWidth="1"/>
    <col min="5" max="5" width="20.8515625" style="0" customWidth="1"/>
    <col min="6" max="6" width="17.421875" style="0" customWidth="1"/>
    <col min="7" max="7" width="20.421875" style="0" customWidth="1"/>
    <col min="8" max="8" width="20.28125" style="0" customWidth="1"/>
    <col min="9" max="9" width="21.421875" style="0" customWidth="1"/>
    <col min="10" max="10" width="15.00390625" style="0" customWidth="1"/>
  </cols>
  <sheetData>
    <row r="1" spans="1:4" ht="15">
      <c r="A1" s="158" t="s">
        <v>304</v>
      </c>
      <c r="B1" s="116"/>
      <c r="C1" s="116"/>
      <c r="D1" s="116"/>
    </row>
    <row r="2" spans="1:4" ht="15">
      <c r="A2" s="158" t="s">
        <v>305</v>
      </c>
      <c r="B2" s="116"/>
      <c r="C2" s="116"/>
      <c r="D2" s="116"/>
    </row>
    <row r="3" spans="1:4" ht="15">
      <c r="A3" s="158" t="s">
        <v>306</v>
      </c>
      <c r="B3" s="116"/>
      <c r="C3" s="116"/>
      <c r="D3" s="116"/>
    </row>
    <row r="4" ht="15.75" thickBot="1">
      <c r="A4" s="13"/>
    </row>
    <row r="5" spans="1:4" ht="45.75" thickBot="1">
      <c r="A5" s="1" t="s">
        <v>282</v>
      </c>
      <c r="B5" s="2" t="s">
        <v>307</v>
      </c>
      <c r="C5" s="2" t="s">
        <v>308</v>
      </c>
      <c r="D5" s="2" t="s">
        <v>309</v>
      </c>
    </row>
    <row r="6" spans="1:4" ht="15.75" thickBot="1">
      <c r="A6" s="3">
        <v>1</v>
      </c>
      <c r="B6" s="4">
        <v>2</v>
      </c>
      <c r="C6" s="4">
        <v>3</v>
      </c>
      <c r="D6" s="4">
        <v>4</v>
      </c>
    </row>
    <row r="7" spans="1:4" ht="29.25" customHeight="1" thickBot="1">
      <c r="A7" s="8">
        <v>1</v>
      </c>
      <c r="B7" s="7" t="s">
        <v>310</v>
      </c>
      <c r="C7" s="45" t="s">
        <v>293</v>
      </c>
      <c r="D7" s="45"/>
    </row>
    <row r="8" spans="1:4" ht="22.5" customHeight="1" thickBot="1">
      <c r="A8" s="8"/>
      <c r="B8" s="7" t="s">
        <v>6</v>
      </c>
      <c r="C8" s="45" t="s">
        <v>311</v>
      </c>
      <c r="D8" s="45"/>
    </row>
    <row r="9" spans="1:4" ht="24.75" customHeight="1" thickBot="1">
      <c r="A9" s="8" t="s">
        <v>312</v>
      </c>
      <c r="B9" s="56" t="s">
        <v>313</v>
      </c>
      <c r="C9" s="45"/>
      <c r="D9" s="45"/>
    </row>
    <row r="10" spans="1:4" ht="31.5" customHeight="1" thickBot="1">
      <c r="A10" s="8" t="s">
        <v>314</v>
      </c>
      <c r="B10" s="7" t="s">
        <v>315</v>
      </c>
      <c r="C10" s="45"/>
      <c r="D10" s="45"/>
    </row>
    <row r="11" spans="1:4" ht="41.25" customHeight="1" thickBot="1">
      <c r="A11" s="8" t="s">
        <v>316</v>
      </c>
      <c r="B11" s="7" t="s">
        <v>317</v>
      </c>
      <c r="C11" s="45"/>
      <c r="D11" s="45"/>
    </row>
    <row r="12" spans="1:4" ht="33" customHeight="1" thickBot="1">
      <c r="A12" s="8">
        <v>2</v>
      </c>
      <c r="B12" s="7" t="s">
        <v>318</v>
      </c>
      <c r="C12" s="45" t="s">
        <v>293</v>
      </c>
      <c r="D12" s="45"/>
    </row>
    <row r="13" spans="1:4" ht="15.75" thickBot="1">
      <c r="A13" s="8"/>
      <c r="B13" s="7" t="s">
        <v>6</v>
      </c>
      <c r="C13" s="45" t="s">
        <v>311</v>
      </c>
      <c r="D13" s="45"/>
    </row>
    <row r="14" spans="1:4" ht="40.5" customHeight="1" thickBot="1">
      <c r="A14" s="8" t="s">
        <v>319</v>
      </c>
      <c r="B14" s="7" t="s">
        <v>320</v>
      </c>
      <c r="C14" s="45"/>
      <c r="D14" s="45"/>
    </row>
    <row r="15" spans="1:4" ht="37.5" customHeight="1" thickBot="1">
      <c r="A15" s="8" t="s">
        <v>321</v>
      </c>
      <c r="B15" s="7" t="s">
        <v>322</v>
      </c>
      <c r="C15" s="45"/>
      <c r="D15" s="45"/>
    </row>
    <row r="16" spans="1:4" ht="42" customHeight="1" thickBot="1">
      <c r="A16" s="8" t="s">
        <v>323</v>
      </c>
      <c r="B16" s="7" t="s">
        <v>324</v>
      </c>
      <c r="C16" s="45"/>
      <c r="D16" s="45"/>
    </row>
    <row r="17" spans="1:4" ht="42" customHeight="1" thickBot="1">
      <c r="A17" s="8" t="s">
        <v>325</v>
      </c>
      <c r="B17" s="7" t="s">
        <v>326</v>
      </c>
      <c r="C17" s="45"/>
      <c r="D17" s="45"/>
    </row>
    <row r="18" spans="1:4" ht="38.25" customHeight="1" thickBot="1">
      <c r="A18" s="8" t="s">
        <v>327</v>
      </c>
      <c r="B18" s="7" t="s">
        <v>326</v>
      </c>
      <c r="C18" s="45"/>
      <c r="D18" s="45"/>
    </row>
    <row r="19" spans="1:4" ht="40.5" customHeight="1" thickBot="1">
      <c r="A19" s="8">
        <v>3</v>
      </c>
      <c r="B19" s="7" t="s">
        <v>328</v>
      </c>
      <c r="C19" s="45"/>
      <c r="D19" s="45"/>
    </row>
    <row r="20" spans="1:4" ht="15.75" thickBot="1">
      <c r="A20" s="8"/>
      <c r="B20" s="55" t="s">
        <v>292</v>
      </c>
      <c r="C20" s="45" t="s">
        <v>293</v>
      </c>
      <c r="D20" s="45"/>
    </row>
    <row r="21" ht="15">
      <c r="A21" s="13"/>
    </row>
    <row r="22" ht="15">
      <c r="A22" s="57"/>
    </row>
  </sheetData>
  <sheetProtection/>
  <mergeCells count="3">
    <mergeCell ref="A1:D1"/>
    <mergeCell ref="A2:D2"/>
    <mergeCell ref="A3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="60" zoomScalePageLayoutView="0" workbookViewId="0" topLeftCell="A1">
      <selection activeCell="D11" sqref="D11"/>
    </sheetView>
  </sheetViews>
  <sheetFormatPr defaultColWidth="9.140625" defaultRowHeight="15"/>
  <cols>
    <col min="2" max="2" width="14.7109375" style="0" customWidth="1"/>
    <col min="3" max="3" width="26.140625" style="0" customWidth="1"/>
    <col min="4" max="4" width="26.7109375" style="0" customWidth="1"/>
    <col min="5" max="5" width="21.140625" style="0" customWidth="1"/>
  </cols>
  <sheetData>
    <row r="1" ht="15">
      <c r="A1" s="48" t="s">
        <v>329</v>
      </c>
    </row>
    <row r="2" spans="1:5" ht="15">
      <c r="A2" s="158" t="s">
        <v>330</v>
      </c>
      <c r="B2" s="149"/>
      <c r="C2" s="149"/>
      <c r="D2" s="149"/>
      <c r="E2" s="149"/>
    </row>
    <row r="3" ht="15">
      <c r="A3" s="48"/>
    </row>
    <row r="4" spans="1:5" ht="26.25" customHeight="1">
      <c r="A4" s="160" t="s">
        <v>379</v>
      </c>
      <c r="B4" s="116"/>
      <c r="C4" s="116"/>
      <c r="D4" s="116"/>
      <c r="E4" s="116"/>
    </row>
    <row r="5" ht="22.5" customHeight="1">
      <c r="A5" s="48"/>
    </row>
    <row r="6" spans="1:5" ht="36" customHeight="1">
      <c r="A6" s="160" t="s">
        <v>380</v>
      </c>
      <c r="B6" s="160"/>
      <c r="C6" s="160"/>
      <c r="D6" s="160"/>
      <c r="E6" s="160"/>
    </row>
    <row r="7" ht="15.75" thickBot="1">
      <c r="A7" s="13"/>
    </row>
    <row r="8" spans="1:5" ht="45.75" thickBot="1">
      <c r="A8" s="1" t="s">
        <v>282</v>
      </c>
      <c r="B8" s="2" t="s">
        <v>1</v>
      </c>
      <c r="C8" s="2" t="s">
        <v>331</v>
      </c>
      <c r="D8" s="2" t="s">
        <v>332</v>
      </c>
      <c r="E8" s="2" t="s">
        <v>333</v>
      </c>
    </row>
    <row r="9" spans="1:5" ht="15.75" thickBot="1">
      <c r="A9" s="3">
        <v>1</v>
      </c>
      <c r="B9" s="4">
        <v>2</v>
      </c>
      <c r="C9" s="4">
        <v>3</v>
      </c>
      <c r="D9" s="4">
        <v>4</v>
      </c>
      <c r="E9" s="4">
        <v>5</v>
      </c>
    </row>
    <row r="10" spans="1:5" ht="15.75" thickBot="1">
      <c r="A10" s="3"/>
      <c r="B10" s="4"/>
      <c r="C10" s="4"/>
      <c r="D10" s="4"/>
      <c r="E10" s="4"/>
    </row>
    <row r="11" spans="1:5" ht="15.75" thickBot="1">
      <c r="A11" s="3"/>
      <c r="B11" s="4"/>
      <c r="C11" s="4"/>
      <c r="D11" s="4"/>
      <c r="E11" s="4"/>
    </row>
    <row r="12" spans="1:5" ht="15.75" thickBot="1">
      <c r="A12" s="3"/>
      <c r="B12" s="55" t="s">
        <v>292</v>
      </c>
      <c r="C12" s="4" t="s">
        <v>293</v>
      </c>
      <c r="D12" s="4" t="s">
        <v>293</v>
      </c>
      <c r="E12" s="4"/>
    </row>
    <row r="13" ht="15">
      <c r="A13" s="13"/>
    </row>
    <row r="14" ht="15">
      <c r="A14" s="57"/>
    </row>
  </sheetData>
  <sheetProtection/>
  <mergeCells count="3">
    <mergeCell ref="A4:E4"/>
    <mergeCell ref="A6:E6"/>
    <mergeCell ref="A2:E2"/>
  </mergeCells>
  <printOptions/>
  <pageMargins left="0.7874015748031497" right="0.5905511811023623" top="0.3937007874015748" bottom="0.3937007874015748" header="0.31496062992125984" footer="0.31496062992125984"/>
  <pageSetup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="60" zoomScalePageLayoutView="0" workbookViewId="0" topLeftCell="A1">
      <selection activeCell="J41" sqref="J41"/>
    </sheetView>
  </sheetViews>
  <sheetFormatPr defaultColWidth="9.140625" defaultRowHeight="15"/>
  <cols>
    <col min="2" max="2" width="14.7109375" style="0" customWidth="1"/>
    <col min="3" max="3" width="26.140625" style="0" customWidth="1"/>
    <col min="4" max="4" width="26.7109375" style="0" customWidth="1"/>
    <col min="5" max="5" width="14.7109375" style="0" customWidth="1"/>
    <col min="6" max="6" width="14.140625" style="0" customWidth="1"/>
    <col min="7" max="7" width="12.8515625" style="0" customWidth="1"/>
    <col min="8" max="8" width="14.57421875" style="0" customWidth="1"/>
    <col min="9" max="9" width="14.28125" style="0" customWidth="1"/>
    <col min="10" max="10" width="15.00390625" style="0" customWidth="1"/>
  </cols>
  <sheetData>
    <row r="1" spans="1:5" ht="15">
      <c r="A1" s="158" t="s">
        <v>334</v>
      </c>
      <c r="B1" s="116"/>
      <c r="C1" s="116"/>
      <c r="D1" s="116"/>
      <c r="E1" s="116"/>
    </row>
    <row r="2" ht="15">
      <c r="A2" s="48"/>
    </row>
    <row r="3" spans="1:5" ht="15">
      <c r="A3" s="159" t="s">
        <v>379</v>
      </c>
      <c r="B3" s="160"/>
      <c r="C3" s="160"/>
      <c r="D3" s="160"/>
      <c r="E3" s="160"/>
    </row>
    <row r="4" ht="15">
      <c r="A4" s="48"/>
    </row>
    <row r="5" spans="1:5" ht="15">
      <c r="A5" s="159" t="s">
        <v>378</v>
      </c>
      <c r="B5" s="160"/>
      <c r="C5" s="160"/>
      <c r="D5" s="160"/>
      <c r="E5" s="160"/>
    </row>
    <row r="6" ht="15.75" thickBot="1">
      <c r="A6" s="13"/>
    </row>
    <row r="7" spans="1:5" ht="105.75" thickBot="1">
      <c r="A7" s="1" t="s">
        <v>282</v>
      </c>
      <c r="B7" s="2" t="s">
        <v>295</v>
      </c>
      <c r="C7" s="2" t="s">
        <v>335</v>
      </c>
      <c r="D7" s="2" t="s">
        <v>336</v>
      </c>
      <c r="E7" s="2" t="s">
        <v>337</v>
      </c>
    </row>
    <row r="8" spans="1:5" ht="15.75" thickBot="1">
      <c r="A8" s="3">
        <v>1</v>
      </c>
      <c r="B8" s="4">
        <v>2</v>
      </c>
      <c r="C8" s="4">
        <v>3</v>
      </c>
      <c r="D8" s="4">
        <v>4</v>
      </c>
      <c r="E8" s="4">
        <v>5</v>
      </c>
    </row>
    <row r="9" spans="1:5" ht="15.75" thickBot="1">
      <c r="A9" s="3"/>
      <c r="B9" s="4"/>
      <c r="C9" s="4"/>
      <c r="D9" s="4"/>
      <c r="E9" s="4"/>
    </row>
    <row r="10" spans="1:5" ht="15.75" thickBot="1">
      <c r="A10" s="3"/>
      <c r="B10" s="4"/>
      <c r="C10" s="4"/>
      <c r="D10" s="4"/>
      <c r="E10" s="4"/>
    </row>
    <row r="11" spans="1:5" ht="15.75" thickBot="1">
      <c r="A11" s="3"/>
      <c r="B11" s="55" t="s">
        <v>292</v>
      </c>
      <c r="C11" s="4"/>
      <c r="D11" s="4" t="s">
        <v>293</v>
      </c>
      <c r="E11" s="4"/>
    </row>
    <row r="12" ht="15">
      <c r="A12" s="13"/>
    </row>
    <row r="13" ht="15">
      <c r="A13" s="57"/>
    </row>
  </sheetData>
  <sheetProtection/>
  <mergeCells count="3">
    <mergeCell ref="A3:E3"/>
    <mergeCell ref="A5:E5"/>
    <mergeCell ref="A1:E1"/>
  </mergeCells>
  <printOptions/>
  <pageMargins left="0.7874015748031497" right="0.3937007874015748" top="0.7874015748031497" bottom="0.3937007874015748" header="0.1968503937007874" footer="0.31496062992125984"/>
  <pageSetup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="60" zoomScalePageLayoutView="0" workbookViewId="0" topLeftCell="A1">
      <selection activeCell="C8" sqref="C8"/>
    </sheetView>
  </sheetViews>
  <sheetFormatPr defaultColWidth="9.140625" defaultRowHeight="15"/>
  <cols>
    <col min="2" max="2" width="14.7109375" style="0" customWidth="1"/>
    <col min="3" max="3" width="26.140625" style="0" customWidth="1"/>
    <col min="4" max="4" width="26.7109375" style="0" customWidth="1"/>
    <col min="5" max="5" width="14.7109375" style="0" customWidth="1"/>
    <col min="6" max="6" width="14.140625" style="0" customWidth="1"/>
    <col min="7" max="7" width="12.8515625" style="0" customWidth="1"/>
    <col min="8" max="8" width="14.57421875" style="0" customWidth="1"/>
    <col min="9" max="9" width="14.28125" style="0" customWidth="1"/>
    <col min="10" max="10" width="15.00390625" style="0" customWidth="1"/>
  </cols>
  <sheetData>
    <row r="1" ht="15">
      <c r="A1" s="54"/>
    </row>
    <row r="2" spans="1:5" ht="15">
      <c r="A2" s="158" t="s">
        <v>338</v>
      </c>
      <c r="B2" s="116"/>
      <c r="C2" s="116"/>
      <c r="D2" s="116"/>
      <c r="E2" s="116"/>
    </row>
    <row r="3" ht="15">
      <c r="A3" s="48"/>
    </row>
    <row r="4" spans="1:5" ht="15">
      <c r="A4" s="159" t="s">
        <v>379</v>
      </c>
      <c r="B4" s="160"/>
      <c r="C4" s="160"/>
      <c r="D4" s="160"/>
      <c r="E4" s="160"/>
    </row>
    <row r="5" ht="15">
      <c r="A5" s="48"/>
    </row>
    <row r="6" spans="1:5" ht="15">
      <c r="A6" s="159" t="s">
        <v>378</v>
      </c>
      <c r="B6" s="160"/>
      <c r="C6" s="160"/>
      <c r="D6" s="160"/>
      <c r="E6" s="160"/>
    </row>
    <row r="7" ht="15.75" thickBot="1">
      <c r="A7" s="13"/>
    </row>
    <row r="8" spans="1:5" ht="45.75" thickBot="1">
      <c r="A8" s="1" t="s">
        <v>282</v>
      </c>
      <c r="B8" s="2" t="s">
        <v>1</v>
      </c>
      <c r="C8" s="2" t="s">
        <v>331</v>
      </c>
      <c r="D8" s="2" t="s">
        <v>332</v>
      </c>
      <c r="E8" s="2" t="s">
        <v>333</v>
      </c>
    </row>
    <row r="9" spans="1:5" ht="15.75" thickBot="1">
      <c r="A9" s="3">
        <v>1</v>
      </c>
      <c r="B9" s="4">
        <v>2</v>
      </c>
      <c r="C9" s="4">
        <v>3</v>
      </c>
      <c r="D9" s="4">
        <v>4</v>
      </c>
      <c r="E9" s="4">
        <v>5</v>
      </c>
    </row>
    <row r="10" spans="1:5" ht="15.75" thickBot="1">
      <c r="A10" s="3"/>
      <c r="B10" s="4"/>
      <c r="C10" s="4"/>
      <c r="D10" s="4"/>
      <c r="E10" s="4"/>
    </row>
    <row r="11" spans="1:5" ht="15.75" thickBot="1">
      <c r="A11" s="3"/>
      <c r="B11" s="4"/>
      <c r="C11" s="4"/>
      <c r="D11" s="4"/>
      <c r="E11" s="4"/>
    </row>
    <row r="12" spans="1:5" ht="15.75" thickBot="1">
      <c r="A12" s="3"/>
      <c r="B12" s="55" t="s">
        <v>292</v>
      </c>
      <c r="C12" s="4" t="s">
        <v>293</v>
      </c>
      <c r="D12" s="4" t="s">
        <v>293</v>
      </c>
      <c r="E12" s="4"/>
    </row>
    <row r="13" ht="15">
      <c r="A13" s="13"/>
    </row>
    <row r="14" ht="15">
      <c r="A14" s="57"/>
    </row>
  </sheetData>
  <sheetProtection/>
  <mergeCells count="3">
    <mergeCell ref="A4:E4"/>
    <mergeCell ref="A6:E6"/>
    <mergeCell ref="A2:E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="60" zoomScalePageLayoutView="0" workbookViewId="0" topLeftCell="A1">
      <selection activeCell="O12" sqref="O12"/>
    </sheetView>
  </sheetViews>
  <sheetFormatPr defaultColWidth="9.140625" defaultRowHeight="15"/>
  <cols>
    <col min="2" max="2" width="14.7109375" style="0" customWidth="1"/>
    <col min="3" max="3" width="26.140625" style="0" customWidth="1"/>
    <col min="4" max="4" width="26.7109375" style="0" customWidth="1"/>
    <col min="5" max="5" width="14.7109375" style="0" customWidth="1"/>
    <col min="6" max="6" width="14.140625" style="0" customWidth="1"/>
    <col min="7" max="7" width="12.8515625" style="0" customWidth="1"/>
    <col min="8" max="8" width="14.57421875" style="0" customWidth="1"/>
    <col min="9" max="9" width="14.28125" style="0" customWidth="1"/>
    <col min="10" max="10" width="15.00390625" style="0" customWidth="1"/>
  </cols>
  <sheetData>
    <row r="1" ht="15">
      <c r="A1" s="13"/>
    </row>
    <row r="2" spans="1:5" ht="15">
      <c r="A2" s="158" t="s">
        <v>339</v>
      </c>
      <c r="B2" s="116"/>
      <c r="C2" s="116"/>
      <c r="D2" s="116"/>
      <c r="E2" s="116"/>
    </row>
    <row r="3" spans="1:5" ht="15">
      <c r="A3" s="158" t="s">
        <v>340</v>
      </c>
      <c r="B3" s="116"/>
      <c r="C3" s="116"/>
      <c r="D3" s="116"/>
      <c r="E3" s="116"/>
    </row>
    <row r="4" ht="15">
      <c r="A4" s="48"/>
    </row>
    <row r="5" spans="1:5" ht="15">
      <c r="A5" s="159" t="s">
        <v>379</v>
      </c>
      <c r="B5" s="160"/>
      <c r="C5" s="160"/>
      <c r="D5" s="160"/>
      <c r="E5" s="160"/>
    </row>
    <row r="6" ht="15">
      <c r="A6" s="48"/>
    </row>
    <row r="7" spans="1:5" ht="15">
      <c r="A7" s="159" t="s">
        <v>381</v>
      </c>
      <c r="B7" s="160"/>
      <c r="C7" s="160"/>
      <c r="D7" s="160"/>
      <c r="E7" s="160"/>
    </row>
    <row r="8" ht="15.75" thickBot="1">
      <c r="A8" s="13"/>
    </row>
    <row r="9" spans="1:5" ht="45.75" thickBot="1">
      <c r="A9" s="1" t="s">
        <v>282</v>
      </c>
      <c r="B9" s="2" t="s">
        <v>1</v>
      </c>
      <c r="C9" s="2" t="s">
        <v>331</v>
      </c>
      <c r="D9" s="2" t="s">
        <v>332</v>
      </c>
      <c r="E9" s="2" t="s">
        <v>333</v>
      </c>
    </row>
    <row r="10" spans="1:5" ht="15.75" thickBot="1">
      <c r="A10" s="3">
        <v>1</v>
      </c>
      <c r="B10" s="4">
        <v>2</v>
      </c>
      <c r="C10" s="4">
        <v>3</v>
      </c>
      <c r="D10" s="4">
        <v>4</v>
      </c>
      <c r="E10" s="4">
        <v>5</v>
      </c>
    </row>
    <row r="11" spans="1:5" ht="15.75" thickBot="1">
      <c r="A11" s="3"/>
      <c r="B11" s="4"/>
      <c r="C11" s="4"/>
      <c r="D11" s="4"/>
      <c r="E11" s="4"/>
    </row>
    <row r="12" spans="1:5" ht="15.75" thickBot="1">
      <c r="A12" s="3"/>
      <c r="B12" s="4"/>
      <c r="C12" s="4"/>
      <c r="D12" s="4"/>
      <c r="E12" s="4"/>
    </row>
    <row r="13" spans="1:5" ht="15.75" thickBot="1">
      <c r="A13" s="3"/>
      <c r="B13" s="55" t="s">
        <v>292</v>
      </c>
      <c r="C13" s="4" t="s">
        <v>293</v>
      </c>
      <c r="D13" s="4" t="s">
        <v>293</v>
      </c>
      <c r="E13" s="4"/>
    </row>
    <row r="14" ht="15">
      <c r="A14" s="13"/>
    </row>
    <row r="15" ht="15">
      <c r="A15" s="54"/>
    </row>
    <row r="16" ht="15">
      <c r="A16" s="57"/>
    </row>
  </sheetData>
  <sheetProtection/>
  <mergeCells count="4">
    <mergeCell ref="A2:E2"/>
    <mergeCell ref="A3:E3"/>
    <mergeCell ref="A5:E5"/>
    <mergeCell ref="A7: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60" zoomScalePageLayoutView="0" workbookViewId="0" topLeftCell="A1">
      <selection activeCell="A10" sqref="A10:F10"/>
    </sheetView>
  </sheetViews>
  <sheetFormatPr defaultColWidth="9.140625" defaultRowHeight="15"/>
  <cols>
    <col min="2" max="2" width="14.7109375" style="0" customWidth="1"/>
    <col min="3" max="3" width="26.140625" style="0" customWidth="1"/>
    <col min="4" max="4" width="26.7109375" style="0" customWidth="1"/>
    <col min="5" max="5" width="14.7109375" style="0" customWidth="1"/>
    <col min="6" max="6" width="14.140625" style="0" customWidth="1"/>
    <col min="7" max="7" width="12.8515625" style="0" customWidth="1"/>
    <col min="8" max="8" width="14.57421875" style="0" customWidth="1"/>
    <col min="9" max="9" width="14.28125" style="0" customWidth="1"/>
    <col min="10" max="10" width="15.00390625" style="0" customWidth="1"/>
  </cols>
  <sheetData>
    <row r="1" ht="15">
      <c r="A1" s="54"/>
    </row>
    <row r="2" ht="15">
      <c r="A2" s="54"/>
    </row>
    <row r="3" spans="1:5" ht="15">
      <c r="A3" s="158" t="s">
        <v>341</v>
      </c>
      <c r="B3" s="116"/>
      <c r="C3" s="116"/>
      <c r="D3" s="116"/>
      <c r="E3" s="116"/>
    </row>
    <row r="4" ht="15">
      <c r="A4" s="48"/>
    </row>
    <row r="5" spans="1:6" ht="15">
      <c r="A5" s="159" t="s">
        <v>379</v>
      </c>
      <c r="B5" s="160"/>
      <c r="C5" s="160"/>
      <c r="D5" s="160"/>
      <c r="E5" s="160"/>
      <c r="F5" s="160"/>
    </row>
    <row r="6" ht="15">
      <c r="A6" s="48"/>
    </row>
    <row r="7" spans="1:6" ht="15">
      <c r="A7" s="159" t="s">
        <v>381</v>
      </c>
      <c r="B7" s="160"/>
      <c r="C7" s="160"/>
      <c r="D7" s="160"/>
      <c r="E7" s="160"/>
      <c r="F7" s="160"/>
    </row>
    <row r="8" ht="15">
      <c r="A8" s="48"/>
    </row>
    <row r="9" ht="15">
      <c r="A9" s="54"/>
    </row>
    <row r="10" spans="1:6" ht="15">
      <c r="A10" s="158" t="s">
        <v>342</v>
      </c>
      <c r="B10" s="116"/>
      <c r="C10" s="116"/>
      <c r="D10" s="116"/>
      <c r="E10" s="116"/>
      <c r="F10" s="116"/>
    </row>
    <row r="11" ht="15">
      <c r="A11" s="54"/>
    </row>
    <row r="12" ht="15.75" thickBot="1">
      <c r="A12" s="54"/>
    </row>
    <row r="13" spans="1:6" ht="45.75" thickBot="1">
      <c r="A13" s="1" t="s">
        <v>282</v>
      </c>
      <c r="B13" s="2" t="s">
        <v>295</v>
      </c>
      <c r="C13" s="2" t="s">
        <v>343</v>
      </c>
      <c r="D13" s="2" t="s">
        <v>344</v>
      </c>
      <c r="E13" s="2" t="s">
        <v>345</v>
      </c>
      <c r="F13" s="2" t="s">
        <v>299</v>
      </c>
    </row>
    <row r="14" spans="1:6" ht="15.75" thickBot="1">
      <c r="A14" s="3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</row>
    <row r="15" spans="1:6" ht="15.75" thickBot="1">
      <c r="A15" s="3"/>
      <c r="B15" s="4"/>
      <c r="C15" s="4"/>
      <c r="D15" s="4"/>
      <c r="E15" s="4"/>
      <c r="F15" s="4"/>
    </row>
    <row r="16" spans="1:6" ht="15.75" thickBot="1">
      <c r="A16" s="3"/>
      <c r="B16" s="4"/>
      <c r="C16" s="4"/>
      <c r="D16" s="4"/>
      <c r="E16" s="4"/>
      <c r="F16" s="4"/>
    </row>
    <row r="17" spans="1:6" ht="15.75" thickBot="1">
      <c r="A17" s="3"/>
      <c r="B17" s="55" t="s">
        <v>292</v>
      </c>
      <c r="C17" s="4" t="s">
        <v>293</v>
      </c>
      <c r="D17" s="4" t="s">
        <v>293</v>
      </c>
      <c r="E17" s="4" t="s">
        <v>293</v>
      </c>
      <c r="F17" s="4"/>
    </row>
    <row r="18" spans="1:6" ht="15">
      <c r="A18" s="58"/>
      <c r="B18" s="59"/>
      <c r="C18" s="58"/>
      <c r="D18" s="58"/>
      <c r="E18" s="58"/>
      <c r="F18" s="58"/>
    </row>
  </sheetData>
  <sheetProtection/>
  <mergeCells count="4">
    <mergeCell ref="A5:F5"/>
    <mergeCell ref="A7:F7"/>
    <mergeCell ref="A3:E3"/>
    <mergeCell ref="A10:F10"/>
  </mergeCells>
  <printOptions/>
  <pageMargins left="0.7874015748031497" right="0.1968503937007874" top="0.984251968503937" bottom="0.5905511811023623" header="0.5118110236220472" footer="0.31496062992125984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"/>
  <sheetViews>
    <sheetView view="pageBreakPreview" zoomScale="60" zoomScalePageLayoutView="0" workbookViewId="0" topLeftCell="A1">
      <selection activeCell="D19" sqref="D19"/>
    </sheetView>
  </sheetViews>
  <sheetFormatPr defaultColWidth="9.140625" defaultRowHeight="15"/>
  <cols>
    <col min="2" max="2" width="14.7109375" style="0" customWidth="1"/>
    <col min="3" max="3" width="26.140625" style="0" customWidth="1"/>
    <col min="4" max="4" width="26.7109375" style="0" customWidth="1"/>
    <col min="5" max="5" width="14.7109375" style="0" customWidth="1"/>
    <col min="6" max="6" width="12.8515625" style="0" customWidth="1"/>
    <col min="7" max="7" width="14.57421875" style="0" customWidth="1"/>
    <col min="8" max="8" width="14.28125" style="0" customWidth="1"/>
    <col min="9" max="9" width="15.00390625" style="0" customWidth="1"/>
  </cols>
  <sheetData>
    <row r="1" spans="1:5" ht="15">
      <c r="A1" s="58"/>
      <c r="B1" s="59"/>
      <c r="C1" s="58"/>
      <c r="D1" s="58"/>
      <c r="E1" s="58"/>
    </row>
    <row r="2" spans="1:5" ht="15">
      <c r="A2" s="158" t="s">
        <v>346</v>
      </c>
      <c r="B2" s="116"/>
      <c r="C2" s="116"/>
      <c r="D2" s="116"/>
      <c r="E2" s="116"/>
    </row>
    <row r="3" ht="15.75" thickBot="1">
      <c r="A3" s="13"/>
    </row>
    <row r="4" spans="1:5" ht="30.75" thickBot="1">
      <c r="A4" s="1" t="s">
        <v>282</v>
      </c>
      <c r="B4" s="2" t="s">
        <v>295</v>
      </c>
      <c r="C4" s="2" t="s">
        <v>347</v>
      </c>
      <c r="D4" s="2" t="s">
        <v>348</v>
      </c>
      <c r="E4" s="2" t="s">
        <v>349</v>
      </c>
    </row>
    <row r="5" spans="1:5" ht="15.75" thickBot="1">
      <c r="A5" s="3">
        <v>1</v>
      </c>
      <c r="B5" s="4">
        <v>2</v>
      </c>
      <c r="C5" s="4">
        <v>3</v>
      </c>
      <c r="D5" s="4">
        <v>4</v>
      </c>
      <c r="E5" s="4">
        <v>5</v>
      </c>
    </row>
    <row r="6" spans="1:5" ht="15.75" thickBot="1">
      <c r="A6" s="3"/>
      <c r="B6" s="4"/>
      <c r="C6" s="4"/>
      <c r="D6" s="4"/>
      <c r="E6" s="4"/>
    </row>
    <row r="7" spans="1:5" ht="15.75" thickBot="1">
      <c r="A7" s="3"/>
      <c r="B7" s="4"/>
      <c r="C7" s="4"/>
      <c r="D7" s="4"/>
      <c r="E7" s="4"/>
    </row>
    <row r="8" spans="1:5" ht="15.75" thickBot="1">
      <c r="A8" s="3"/>
      <c r="B8" s="55" t="s">
        <v>292</v>
      </c>
      <c r="C8" s="4"/>
      <c r="D8" s="4"/>
      <c r="E8" s="4"/>
    </row>
    <row r="9" ht="15">
      <c r="A9" s="13"/>
    </row>
  </sheetData>
  <sheetProtection/>
  <mergeCells count="1">
    <mergeCell ref="A2:E2"/>
  </mergeCells>
  <printOptions/>
  <pageMargins left="0.7874015748031497" right="0.1968503937007874" top="0.984251968503937" bottom="0.5905511811023623" header="0.5118110236220472" footer="0.31496062992125984"/>
  <pageSetup horizontalDpi="600" verticalDpi="600" orientation="portrait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="60" zoomScalePageLayoutView="0" workbookViewId="0" topLeftCell="A1">
      <selection activeCell="C7" sqref="C7"/>
    </sheetView>
  </sheetViews>
  <sheetFormatPr defaultColWidth="9.140625" defaultRowHeight="15"/>
  <cols>
    <col min="2" max="2" width="14.7109375" style="0" customWidth="1"/>
    <col min="3" max="3" width="26.140625" style="0" customWidth="1"/>
    <col min="4" max="4" width="26.7109375" style="0" customWidth="1"/>
    <col min="5" max="5" width="14.7109375" style="0" customWidth="1"/>
    <col min="6" max="6" width="14.140625" style="0" customWidth="1"/>
    <col min="7" max="7" width="12.8515625" style="0" customWidth="1"/>
    <col min="8" max="8" width="14.57421875" style="0" customWidth="1"/>
    <col min="9" max="9" width="14.28125" style="0" customWidth="1"/>
    <col min="10" max="10" width="15.00390625" style="0" customWidth="1"/>
  </cols>
  <sheetData>
    <row r="1" ht="15">
      <c r="A1" s="13"/>
    </row>
    <row r="2" spans="1:6" ht="15">
      <c r="A2" s="158" t="s">
        <v>350</v>
      </c>
      <c r="B2" s="116"/>
      <c r="C2" s="116"/>
      <c r="D2" s="116"/>
      <c r="E2" s="116"/>
      <c r="F2" s="116"/>
    </row>
    <row r="3" ht="15.75" thickBot="1">
      <c r="A3" s="48"/>
    </row>
    <row r="4" spans="1:6" ht="45.75" thickBot="1">
      <c r="A4" s="1" t="s">
        <v>282</v>
      </c>
      <c r="B4" s="2" t="s">
        <v>1</v>
      </c>
      <c r="C4" s="2" t="s">
        <v>351</v>
      </c>
      <c r="D4" s="2" t="s">
        <v>352</v>
      </c>
      <c r="E4" s="2" t="s">
        <v>353</v>
      </c>
      <c r="F4" s="2" t="s">
        <v>354</v>
      </c>
    </row>
    <row r="5" spans="1:6" ht="15.75" thickBot="1">
      <c r="A5" s="3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</row>
    <row r="6" spans="1:6" ht="15.75" thickBot="1">
      <c r="A6" s="3"/>
      <c r="B6" s="4"/>
      <c r="C6" s="4"/>
      <c r="D6" s="4"/>
      <c r="E6" s="4"/>
      <c r="F6" s="4"/>
    </row>
    <row r="7" spans="1:6" ht="15.75" thickBot="1">
      <c r="A7" s="3"/>
      <c r="B7" s="4"/>
      <c r="C7" s="4"/>
      <c r="D7" s="4"/>
      <c r="E7" s="4"/>
      <c r="F7" s="4"/>
    </row>
    <row r="8" spans="1:6" ht="15.75" thickBot="1">
      <c r="A8" s="3"/>
      <c r="B8" s="55" t="s">
        <v>292</v>
      </c>
      <c r="C8" s="4" t="s">
        <v>293</v>
      </c>
      <c r="D8" s="4" t="s">
        <v>293</v>
      </c>
      <c r="E8" s="4" t="s">
        <v>293</v>
      </c>
      <c r="F8" s="4"/>
    </row>
  </sheetData>
  <sheetProtection/>
  <mergeCells count="1">
    <mergeCell ref="A2:F2"/>
  </mergeCells>
  <printOptions/>
  <pageMargins left="0.7874015748031497" right="0.1968503937007874" top="0.984251968503937" bottom="0.5905511811023623" header="0.5118110236220472" footer="0.31496062992125984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zoomScale="60" zoomScalePageLayoutView="0" workbookViewId="0" topLeftCell="A1">
      <selection activeCell="D5" sqref="D5"/>
    </sheetView>
  </sheetViews>
  <sheetFormatPr defaultColWidth="9.140625" defaultRowHeight="15"/>
  <cols>
    <col min="2" max="2" width="14.7109375" style="0" customWidth="1"/>
    <col min="3" max="3" width="26.140625" style="0" customWidth="1"/>
    <col min="4" max="4" width="26.7109375" style="0" customWidth="1"/>
    <col min="5" max="5" width="14.7109375" style="0" customWidth="1"/>
    <col min="6" max="6" width="12.8515625" style="0" customWidth="1"/>
    <col min="7" max="7" width="14.57421875" style="0" customWidth="1"/>
    <col min="8" max="8" width="14.28125" style="0" customWidth="1"/>
    <col min="9" max="9" width="15.00390625" style="0" customWidth="1"/>
  </cols>
  <sheetData>
    <row r="1" ht="15">
      <c r="A1" s="13"/>
    </row>
    <row r="2" spans="1:5" ht="15">
      <c r="A2" s="158" t="s">
        <v>355</v>
      </c>
      <c r="B2" s="116"/>
      <c r="C2" s="116"/>
      <c r="D2" s="116"/>
      <c r="E2" s="116"/>
    </row>
    <row r="3" ht="15.75" thickBot="1">
      <c r="A3" s="48"/>
    </row>
    <row r="4" spans="1:5" ht="45.75" thickBot="1">
      <c r="A4" s="1" t="s">
        <v>282</v>
      </c>
      <c r="B4" s="2" t="s">
        <v>1</v>
      </c>
      <c r="C4" s="2" t="s">
        <v>356</v>
      </c>
      <c r="D4" s="2" t="s">
        <v>357</v>
      </c>
      <c r="E4" s="2" t="s">
        <v>358</v>
      </c>
    </row>
    <row r="5" spans="1:5" ht="15.75" thickBot="1">
      <c r="A5" s="3">
        <v>1</v>
      </c>
      <c r="B5" s="4">
        <v>2</v>
      </c>
      <c r="C5" s="4">
        <v>3</v>
      </c>
      <c r="D5" s="4">
        <v>4</v>
      </c>
      <c r="E5" s="4">
        <v>5</v>
      </c>
    </row>
    <row r="6" spans="1:5" ht="15.75" thickBot="1">
      <c r="A6" s="3"/>
      <c r="B6" s="4"/>
      <c r="C6" s="4"/>
      <c r="D6" s="4"/>
      <c r="E6" s="4"/>
    </row>
    <row r="7" spans="1:5" ht="15.75" thickBot="1">
      <c r="A7" s="3"/>
      <c r="B7" s="4"/>
      <c r="C7" s="4"/>
      <c r="D7" s="4"/>
      <c r="E7" s="4"/>
    </row>
    <row r="8" spans="1:5" ht="15.75" thickBot="1">
      <c r="A8" s="3"/>
      <c r="B8" s="55" t="s">
        <v>292</v>
      </c>
      <c r="C8" s="4" t="s">
        <v>293</v>
      </c>
      <c r="D8" s="4" t="s">
        <v>293</v>
      </c>
      <c r="E8" s="4"/>
    </row>
  </sheetData>
  <sheetProtection/>
  <mergeCells count="1">
    <mergeCell ref="A2:E2"/>
  </mergeCells>
  <printOptions/>
  <pageMargins left="0.7874015748031497" right="0.1968503937007874" top="0.984251968503937" bottom="0.5905511811023623" header="0.5118110236220472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zoomScale="60" zoomScalePageLayoutView="0" workbookViewId="0" topLeftCell="A1">
      <selection activeCell="D5" sqref="D5"/>
    </sheetView>
  </sheetViews>
  <sheetFormatPr defaultColWidth="9.140625" defaultRowHeight="15"/>
  <cols>
    <col min="2" max="2" width="14.7109375" style="0" customWidth="1"/>
    <col min="3" max="3" width="26.140625" style="0" customWidth="1"/>
    <col min="4" max="4" width="26.7109375" style="0" customWidth="1"/>
    <col min="5" max="5" width="14.7109375" style="0" customWidth="1"/>
    <col min="6" max="6" width="12.8515625" style="0" customWidth="1"/>
    <col min="7" max="7" width="14.57421875" style="0" customWidth="1"/>
    <col min="8" max="8" width="14.28125" style="0" customWidth="1"/>
    <col min="9" max="9" width="15.00390625" style="0" customWidth="1"/>
  </cols>
  <sheetData>
    <row r="1" ht="15">
      <c r="A1" s="13"/>
    </row>
    <row r="2" spans="1:5" ht="15">
      <c r="A2" s="158" t="s">
        <v>359</v>
      </c>
      <c r="B2" s="116"/>
      <c r="C2" s="116"/>
      <c r="D2" s="116"/>
      <c r="E2" s="116"/>
    </row>
    <row r="3" ht="15.75" thickBot="1">
      <c r="A3" s="13"/>
    </row>
    <row r="4" spans="1:5" ht="45.75" thickBot="1">
      <c r="A4" s="1" t="s">
        <v>282</v>
      </c>
      <c r="B4" s="2" t="s">
        <v>295</v>
      </c>
      <c r="C4" s="2" t="s">
        <v>360</v>
      </c>
      <c r="D4" s="2" t="s">
        <v>361</v>
      </c>
      <c r="E4" s="2" t="s">
        <v>362</v>
      </c>
    </row>
    <row r="5" spans="1:5" ht="15.75" thickBot="1">
      <c r="A5" s="3">
        <v>1</v>
      </c>
      <c r="B5" s="4">
        <v>2</v>
      </c>
      <c r="C5" s="4">
        <v>3</v>
      </c>
      <c r="D5" s="4">
        <v>4</v>
      </c>
      <c r="E5" s="4">
        <v>5</v>
      </c>
    </row>
    <row r="6" spans="1:5" ht="15.75" thickBot="1">
      <c r="A6" s="3"/>
      <c r="B6" s="4"/>
      <c r="C6" s="4"/>
      <c r="D6" s="4"/>
      <c r="E6" s="4"/>
    </row>
    <row r="7" spans="1:5" ht="15.75" thickBot="1">
      <c r="A7" s="3"/>
      <c r="B7" s="4"/>
      <c r="C7" s="4"/>
      <c r="D7" s="4"/>
      <c r="E7" s="4"/>
    </row>
    <row r="8" spans="1:5" ht="15.75" thickBot="1">
      <c r="A8" s="3"/>
      <c r="B8" s="55" t="s">
        <v>292</v>
      </c>
      <c r="C8" s="4" t="s">
        <v>293</v>
      </c>
      <c r="D8" s="4" t="s">
        <v>293</v>
      </c>
      <c r="E8" s="4"/>
    </row>
  </sheetData>
  <sheetProtection/>
  <mergeCells count="1">
    <mergeCell ref="A2:E2"/>
  </mergeCells>
  <printOptions/>
  <pageMargins left="0.7874015748031497" right="0.1968503937007874" top="0.984251968503937" bottom="0.5905511811023623" header="0.5118110236220472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5"/>
  <sheetViews>
    <sheetView view="pageBreakPreview" zoomScaleSheetLayoutView="100" zoomScalePageLayoutView="0" workbookViewId="0" topLeftCell="A1">
      <selection activeCell="C19" sqref="C19"/>
    </sheetView>
  </sheetViews>
  <sheetFormatPr defaultColWidth="8.421875" defaultRowHeight="36.75" customHeight="1"/>
  <cols>
    <col min="1" max="1" width="8.421875" style="0" customWidth="1"/>
    <col min="2" max="2" width="64.00390625" style="0" customWidth="1"/>
    <col min="3" max="3" width="33.421875" style="0" customWidth="1"/>
  </cols>
  <sheetData>
    <row r="1" spans="1:3" ht="36.75" customHeight="1">
      <c r="A1" s="113" t="s">
        <v>55</v>
      </c>
      <c r="B1" s="114"/>
      <c r="C1" s="114"/>
    </row>
    <row r="2" spans="1:3" ht="18.75" customHeight="1">
      <c r="A2" s="115" t="s">
        <v>396</v>
      </c>
      <c r="B2" s="116"/>
      <c r="C2" s="116"/>
    </row>
    <row r="3" ht="17.25" customHeight="1">
      <c r="B3" s="12"/>
    </row>
    <row r="4" ht="17.25" customHeight="1" thickBot="1">
      <c r="B4" s="13"/>
    </row>
    <row r="5" spans="1:3" ht="36.75" customHeight="1" thickBot="1">
      <c r="A5" s="1" t="s">
        <v>0</v>
      </c>
      <c r="B5" s="2" t="s">
        <v>1</v>
      </c>
      <c r="C5" s="2" t="s">
        <v>2</v>
      </c>
    </row>
    <row r="6" spans="1:3" ht="36.75" customHeight="1" thickBot="1">
      <c r="A6" s="3">
        <v>1</v>
      </c>
      <c r="B6" s="4">
        <v>2</v>
      </c>
      <c r="C6" s="4">
        <v>3</v>
      </c>
    </row>
    <row r="7" spans="1:3" ht="36.75" customHeight="1" thickBot="1">
      <c r="A7" s="5">
        <v>1</v>
      </c>
      <c r="B7" s="6" t="s">
        <v>3</v>
      </c>
      <c r="C7" s="77">
        <f>C9+C15</f>
        <v>2834306.77</v>
      </c>
    </row>
    <row r="8" spans="1:3" ht="36.75" customHeight="1" thickBot="1">
      <c r="A8" s="8"/>
      <c r="B8" s="7" t="s">
        <v>4</v>
      </c>
      <c r="C8" s="77"/>
    </row>
    <row r="9" spans="1:3" ht="36.75" customHeight="1" thickBot="1">
      <c r="A9" s="10" t="s">
        <v>54</v>
      </c>
      <c r="B9" s="7" t="s">
        <v>5</v>
      </c>
      <c r="C9" s="77">
        <f>C11+C12+C13</f>
        <v>1558915</v>
      </c>
    </row>
    <row r="10" spans="1:3" ht="36.75" customHeight="1" thickBot="1">
      <c r="A10" s="10"/>
      <c r="B10" s="7" t="s">
        <v>6</v>
      </c>
      <c r="C10" s="77"/>
    </row>
    <row r="11" spans="1:3" ht="36.75" customHeight="1" thickBot="1">
      <c r="A11" s="10" t="s">
        <v>56</v>
      </c>
      <c r="B11" s="7" t="s">
        <v>7</v>
      </c>
      <c r="C11" s="78">
        <v>1558915</v>
      </c>
    </row>
    <row r="12" spans="1:3" ht="36.75" customHeight="1" thickBot="1">
      <c r="A12" s="10" t="s">
        <v>57</v>
      </c>
      <c r="B12" s="7" t="s">
        <v>8</v>
      </c>
      <c r="C12" s="77">
        <v>0</v>
      </c>
    </row>
    <row r="13" spans="1:3" ht="36.75" customHeight="1" thickBot="1">
      <c r="A13" s="10" t="s">
        <v>58</v>
      </c>
      <c r="B13" s="7" t="s">
        <v>9</v>
      </c>
      <c r="C13" s="77">
        <v>0</v>
      </c>
    </row>
    <row r="14" spans="1:3" ht="36.75" customHeight="1" thickBot="1">
      <c r="A14" s="10" t="s">
        <v>59</v>
      </c>
      <c r="B14" s="7" t="s">
        <v>10</v>
      </c>
      <c r="C14" s="77">
        <v>0</v>
      </c>
    </row>
    <row r="15" spans="1:3" ht="36.75" customHeight="1" thickBot="1">
      <c r="A15" s="10" t="s">
        <v>60</v>
      </c>
      <c r="B15" s="7" t="s">
        <v>11</v>
      </c>
      <c r="C15" s="77">
        <f>795394.07+479997.7</f>
        <v>1275391.77</v>
      </c>
    </row>
    <row r="16" spans="1:3" ht="36.75" customHeight="1" thickBot="1">
      <c r="A16" s="10"/>
      <c r="B16" s="7" t="s">
        <v>6</v>
      </c>
      <c r="C16" s="77"/>
    </row>
    <row r="17" spans="1:3" ht="36.75" customHeight="1" thickBot="1">
      <c r="A17" s="10" t="s">
        <v>61</v>
      </c>
      <c r="B17" s="7" t="s">
        <v>12</v>
      </c>
      <c r="C17" s="77">
        <v>795394.07</v>
      </c>
    </row>
    <row r="18" spans="1:3" ht="36.75" customHeight="1" thickBot="1">
      <c r="A18" s="10" t="s">
        <v>62</v>
      </c>
      <c r="B18" s="7" t="s">
        <v>13</v>
      </c>
      <c r="C18" s="77">
        <v>114180.78</v>
      </c>
    </row>
    <row r="19" spans="1:3" ht="36.75" customHeight="1" thickBot="1">
      <c r="A19" s="11">
        <v>2</v>
      </c>
      <c r="B19" s="6" t="s">
        <v>14</v>
      </c>
      <c r="C19" s="77">
        <f>C21+C29+C33</f>
        <v>557026.25</v>
      </c>
    </row>
    <row r="20" spans="1:3" ht="36.75" customHeight="1" thickBot="1">
      <c r="A20" s="10"/>
      <c r="B20" s="7" t="s">
        <v>4</v>
      </c>
      <c r="C20" s="77"/>
    </row>
    <row r="21" spans="1:3" ht="36.75" customHeight="1" thickBot="1">
      <c r="A21" s="10" t="s">
        <v>63</v>
      </c>
      <c r="B21" s="7" t="s">
        <v>15</v>
      </c>
      <c r="C21" s="77">
        <f>C23</f>
        <v>383708.65</v>
      </c>
    </row>
    <row r="22" spans="1:3" ht="36.75" customHeight="1" thickBot="1">
      <c r="A22" s="10"/>
      <c r="B22" s="7" t="s">
        <v>6</v>
      </c>
      <c r="C22" s="77"/>
    </row>
    <row r="23" spans="1:3" ht="36.75" customHeight="1" thickBot="1">
      <c r="A23" s="10" t="s">
        <v>64</v>
      </c>
      <c r="B23" s="7" t="s">
        <v>16</v>
      </c>
      <c r="C23" s="77">
        <f>C25+C26+C27+C28</f>
        <v>383708.65</v>
      </c>
    </row>
    <row r="24" spans="1:3" ht="36.75" customHeight="1" thickBot="1">
      <c r="A24" s="10"/>
      <c r="B24" s="7" t="s">
        <v>4</v>
      </c>
      <c r="C24" s="77"/>
    </row>
    <row r="25" spans="1:3" ht="36.75" customHeight="1" thickBot="1">
      <c r="A25" s="10"/>
      <c r="B25" s="7" t="s">
        <v>17</v>
      </c>
      <c r="C25" s="77">
        <v>0</v>
      </c>
    </row>
    <row r="26" spans="1:3" ht="36.75" customHeight="1" thickBot="1">
      <c r="A26" s="10"/>
      <c r="B26" s="7" t="s">
        <v>18</v>
      </c>
      <c r="C26" s="77">
        <v>0</v>
      </c>
    </row>
    <row r="27" spans="1:3" ht="36.75" customHeight="1" thickBot="1">
      <c r="A27" s="10"/>
      <c r="B27" s="7" t="s">
        <v>19</v>
      </c>
      <c r="C27" s="77">
        <v>0</v>
      </c>
    </row>
    <row r="28" spans="1:3" ht="36.75" customHeight="1" thickBot="1">
      <c r="A28" s="10"/>
      <c r="B28" s="7" t="s">
        <v>20</v>
      </c>
      <c r="C28" s="77">
        <v>383708.65</v>
      </c>
    </row>
    <row r="29" spans="1:3" ht="36.75" customHeight="1" thickBot="1">
      <c r="A29" s="10" t="s">
        <v>65</v>
      </c>
      <c r="B29" s="7" t="s">
        <v>386</v>
      </c>
      <c r="C29" s="77">
        <f>C31+C32</f>
        <v>0</v>
      </c>
    </row>
    <row r="30" spans="1:3" ht="36.75" customHeight="1" thickBot="1">
      <c r="A30" s="10"/>
      <c r="B30" s="7" t="s">
        <v>6</v>
      </c>
      <c r="C30" s="77"/>
    </row>
    <row r="31" spans="1:3" ht="36.75" customHeight="1" thickBot="1">
      <c r="A31" s="10" t="s">
        <v>66</v>
      </c>
      <c r="B31" s="7" t="s">
        <v>387</v>
      </c>
      <c r="C31" s="77">
        <v>0</v>
      </c>
    </row>
    <row r="32" spans="1:3" ht="36.75" customHeight="1" thickBot="1">
      <c r="A32" s="10" t="s">
        <v>67</v>
      </c>
      <c r="B32" s="9" t="s">
        <v>388</v>
      </c>
      <c r="C32" s="77">
        <v>0</v>
      </c>
    </row>
    <row r="33" spans="1:3" ht="36.75" customHeight="1" thickBot="1">
      <c r="A33" s="10" t="s">
        <v>68</v>
      </c>
      <c r="B33" s="7" t="s">
        <v>22</v>
      </c>
      <c r="C33" s="77">
        <v>173317.6</v>
      </c>
    </row>
    <row r="34" spans="1:3" ht="36.75" customHeight="1" thickBot="1">
      <c r="A34" s="10"/>
      <c r="B34" s="7" t="s">
        <v>6</v>
      </c>
      <c r="C34" s="77"/>
    </row>
    <row r="35" spans="1:3" ht="36.75" customHeight="1" thickBot="1">
      <c r="A35" s="10" t="s">
        <v>69</v>
      </c>
      <c r="B35" s="7" t="s">
        <v>23</v>
      </c>
      <c r="C35" s="77">
        <v>38317.6</v>
      </c>
    </row>
    <row r="36" spans="1:3" ht="36.75" customHeight="1" thickBot="1">
      <c r="A36" s="10"/>
      <c r="B36" s="7" t="s">
        <v>24</v>
      </c>
      <c r="C36" s="77"/>
    </row>
    <row r="37" spans="1:3" ht="36.75" customHeight="1" thickBot="1">
      <c r="A37" s="10"/>
      <c r="B37" s="7" t="s">
        <v>25</v>
      </c>
      <c r="C37" s="77">
        <v>2053.2</v>
      </c>
    </row>
    <row r="38" spans="1:3" ht="36.75" customHeight="1" thickBot="1">
      <c r="A38" s="10"/>
      <c r="B38" s="7" t="s">
        <v>26</v>
      </c>
      <c r="C38" s="77">
        <v>0</v>
      </c>
    </row>
    <row r="39" spans="1:3" ht="36.75" customHeight="1" thickBot="1">
      <c r="A39" s="10"/>
      <c r="B39" s="7" t="s">
        <v>27</v>
      </c>
      <c r="C39" s="77">
        <v>10898.4</v>
      </c>
    </row>
    <row r="40" spans="1:3" ht="36.75" customHeight="1" thickBot="1">
      <c r="A40" s="10"/>
      <c r="B40" s="7" t="s">
        <v>28</v>
      </c>
      <c r="C40" s="77">
        <v>0</v>
      </c>
    </row>
    <row r="41" spans="1:3" ht="36.75" customHeight="1" thickBot="1">
      <c r="A41" s="10"/>
      <c r="B41" s="7" t="s">
        <v>29</v>
      </c>
      <c r="C41" s="77">
        <v>25366</v>
      </c>
    </row>
    <row r="42" spans="1:3" ht="36.75" customHeight="1" thickBot="1">
      <c r="A42" s="10"/>
      <c r="B42" s="7" t="s">
        <v>30</v>
      </c>
      <c r="C42" s="77">
        <v>0</v>
      </c>
    </row>
    <row r="43" spans="1:3" ht="36.75" customHeight="1" thickBot="1">
      <c r="A43" s="10"/>
      <c r="B43" s="7" t="s">
        <v>31</v>
      </c>
      <c r="C43" s="77">
        <v>0</v>
      </c>
    </row>
    <row r="44" spans="1:3" ht="36.75" customHeight="1" thickBot="1">
      <c r="A44" s="10"/>
      <c r="B44" s="7" t="s">
        <v>32</v>
      </c>
      <c r="C44" s="77">
        <v>0</v>
      </c>
    </row>
    <row r="45" spans="1:3" ht="36.75" customHeight="1" thickBot="1">
      <c r="A45" s="10"/>
      <c r="B45" s="7" t="s">
        <v>33</v>
      </c>
      <c r="C45" s="77">
        <v>0</v>
      </c>
    </row>
    <row r="46" spans="1:3" ht="36.75" customHeight="1" thickBot="1">
      <c r="A46" s="10"/>
      <c r="B46" s="7" t="s">
        <v>34</v>
      </c>
      <c r="C46" s="77">
        <v>0</v>
      </c>
    </row>
    <row r="47" spans="1:3" ht="36.75" customHeight="1" thickBot="1">
      <c r="A47" s="10" t="s">
        <v>70</v>
      </c>
      <c r="B47" s="7" t="s">
        <v>35</v>
      </c>
      <c r="C47" s="77">
        <v>135000</v>
      </c>
    </row>
    <row r="48" spans="1:3" ht="36.75" customHeight="1" thickBot="1">
      <c r="A48" s="10"/>
      <c r="B48" s="7" t="s">
        <v>24</v>
      </c>
      <c r="C48" s="77"/>
    </row>
    <row r="49" spans="1:3" ht="36.75" customHeight="1" thickBot="1">
      <c r="A49" s="10"/>
      <c r="B49" s="7" t="s">
        <v>25</v>
      </c>
      <c r="C49" s="77">
        <v>0</v>
      </c>
    </row>
    <row r="50" spans="1:3" ht="36.75" customHeight="1" thickBot="1">
      <c r="A50" s="10"/>
      <c r="B50" s="7" t="s">
        <v>26</v>
      </c>
      <c r="C50" s="77">
        <v>0</v>
      </c>
    </row>
    <row r="51" spans="1:3" ht="36.75" customHeight="1" thickBot="1">
      <c r="A51" s="10"/>
      <c r="B51" s="7" t="s">
        <v>27</v>
      </c>
      <c r="C51" s="77">
        <v>0</v>
      </c>
    </row>
    <row r="52" spans="1:3" ht="36.75" customHeight="1" thickBot="1">
      <c r="A52" s="10"/>
      <c r="B52" s="7" t="s">
        <v>28</v>
      </c>
      <c r="C52" s="77">
        <v>0</v>
      </c>
    </row>
    <row r="53" spans="1:3" ht="36.75" customHeight="1" thickBot="1">
      <c r="A53" s="10"/>
      <c r="B53" s="7" t="s">
        <v>29</v>
      </c>
      <c r="C53" s="77">
        <v>90000</v>
      </c>
    </row>
    <row r="54" spans="1:3" ht="36.75" customHeight="1" thickBot="1">
      <c r="A54" s="10"/>
      <c r="B54" s="7" t="s">
        <v>30</v>
      </c>
      <c r="C54" s="77">
        <v>45000</v>
      </c>
    </row>
    <row r="55" spans="1:3" ht="36.75" customHeight="1" thickBot="1">
      <c r="A55" s="10"/>
      <c r="B55" s="7" t="s">
        <v>31</v>
      </c>
      <c r="C55" s="77">
        <v>0</v>
      </c>
    </row>
    <row r="56" spans="1:3" ht="36.75" customHeight="1" thickBot="1">
      <c r="A56" s="10"/>
      <c r="B56" s="7" t="s">
        <v>32</v>
      </c>
      <c r="C56" s="77">
        <v>0</v>
      </c>
    </row>
    <row r="57" spans="1:3" ht="36.75" customHeight="1" thickBot="1">
      <c r="A57" s="10"/>
      <c r="B57" s="7" t="s">
        <v>33</v>
      </c>
      <c r="C57" s="77">
        <v>0</v>
      </c>
    </row>
    <row r="58" spans="1:3" ht="36.75" customHeight="1" thickBot="1">
      <c r="A58" s="10"/>
      <c r="B58" s="7" t="s">
        <v>34</v>
      </c>
      <c r="C58" s="77">
        <v>11600</v>
      </c>
    </row>
    <row r="59" spans="1:3" ht="36.75" customHeight="1" thickBot="1">
      <c r="A59" s="10" t="s">
        <v>389</v>
      </c>
      <c r="B59" s="7" t="s">
        <v>390</v>
      </c>
      <c r="C59" s="77">
        <f>C61+C62+C63+C64+C65+C66+C67+C68+C70</f>
        <v>0</v>
      </c>
    </row>
    <row r="60" spans="1:3" ht="36.75" customHeight="1" thickBot="1">
      <c r="A60" s="10"/>
      <c r="B60" s="7" t="s">
        <v>24</v>
      </c>
      <c r="C60" s="77"/>
    </row>
    <row r="61" spans="1:3" ht="36.75" customHeight="1" thickBot="1">
      <c r="A61" s="10"/>
      <c r="B61" s="7" t="s">
        <v>25</v>
      </c>
      <c r="C61" s="77">
        <v>0</v>
      </c>
    </row>
    <row r="62" spans="1:3" ht="36.75" customHeight="1" thickBot="1">
      <c r="A62" s="10"/>
      <c r="B62" s="7" t="s">
        <v>26</v>
      </c>
      <c r="C62" s="77">
        <v>0</v>
      </c>
    </row>
    <row r="63" spans="1:3" ht="36.75" customHeight="1" thickBot="1">
      <c r="A63" s="10"/>
      <c r="B63" s="7" t="s">
        <v>27</v>
      </c>
      <c r="C63" s="77">
        <v>0</v>
      </c>
    </row>
    <row r="64" spans="1:3" ht="36.75" customHeight="1" thickBot="1">
      <c r="A64" s="10"/>
      <c r="B64" s="7" t="s">
        <v>28</v>
      </c>
      <c r="C64" s="77">
        <v>0</v>
      </c>
    </row>
    <row r="65" spans="1:3" ht="36.75" customHeight="1" thickBot="1">
      <c r="A65" s="10"/>
      <c r="B65" s="7" t="s">
        <v>29</v>
      </c>
      <c r="C65" s="77">
        <v>0</v>
      </c>
    </row>
    <row r="66" spans="1:3" ht="36.75" customHeight="1" thickBot="1">
      <c r="A66" s="10"/>
      <c r="B66" s="7" t="s">
        <v>30</v>
      </c>
      <c r="C66" s="77">
        <v>0</v>
      </c>
    </row>
    <row r="67" spans="1:3" ht="36.75" customHeight="1" thickBot="1">
      <c r="A67" s="10"/>
      <c r="B67" s="7" t="s">
        <v>31</v>
      </c>
      <c r="C67" s="77">
        <v>0</v>
      </c>
    </row>
    <row r="68" spans="1:3" ht="36.75" customHeight="1" thickBot="1">
      <c r="A68" s="10"/>
      <c r="B68" s="7" t="s">
        <v>32</v>
      </c>
      <c r="C68" s="77">
        <v>0</v>
      </c>
    </row>
    <row r="69" spans="1:3" ht="36.75" customHeight="1" thickBot="1">
      <c r="A69" s="10"/>
      <c r="B69" s="7" t="s">
        <v>33</v>
      </c>
      <c r="C69" s="77">
        <v>0</v>
      </c>
    </row>
    <row r="70" spans="1:3" ht="36.75" customHeight="1" thickBot="1">
      <c r="A70" s="10"/>
      <c r="B70" s="7" t="s">
        <v>34</v>
      </c>
      <c r="C70" s="77">
        <v>0</v>
      </c>
    </row>
    <row r="71" spans="1:3" ht="36.75" customHeight="1" thickBot="1">
      <c r="A71" s="11">
        <v>3</v>
      </c>
      <c r="B71" s="6" t="s">
        <v>36</v>
      </c>
      <c r="C71" s="60">
        <f>C73+C76+C91</f>
        <v>0</v>
      </c>
    </row>
    <row r="72" spans="1:3" ht="36.75" customHeight="1" thickBot="1">
      <c r="A72" s="10"/>
      <c r="B72" s="7" t="s">
        <v>4</v>
      </c>
      <c r="C72" s="60"/>
    </row>
    <row r="73" spans="1:3" ht="36.75" customHeight="1" thickBot="1">
      <c r="A73" s="10" t="s">
        <v>71</v>
      </c>
      <c r="B73" s="7" t="s">
        <v>37</v>
      </c>
      <c r="C73" s="60">
        <f>C75</f>
        <v>0</v>
      </c>
    </row>
    <row r="74" spans="1:3" ht="36.75" customHeight="1" thickBot="1">
      <c r="A74" s="10"/>
      <c r="B74" s="7" t="s">
        <v>24</v>
      </c>
      <c r="C74" s="60"/>
    </row>
    <row r="75" spans="1:3" ht="36.75" customHeight="1" thickBot="1">
      <c r="A75" s="10" t="s">
        <v>72</v>
      </c>
      <c r="B75" s="7" t="s">
        <v>38</v>
      </c>
      <c r="C75" s="60">
        <v>0</v>
      </c>
    </row>
    <row r="76" spans="1:3" ht="36.75" customHeight="1" thickBot="1">
      <c r="A76" s="10" t="s">
        <v>73</v>
      </c>
      <c r="B76" s="7" t="s">
        <v>39</v>
      </c>
      <c r="C76" s="60">
        <f>C78+C79+C80+C81+C82+C83+C84+C86+C85+C87+C88+C89+C90</f>
        <v>0</v>
      </c>
    </row>
    <row r="77" spans="1:3" ht="36.75" customHeight="1" thickBot="1">
      <c r="A77" s="10"/>
      <c r="B77" s="7" t="s">
        <v>24</v>
      </c>
      <c r="C77" s="61"/>
    </row>
    <row r="78" spans="1:3" ht="36.75" customHeight="1" thickBot="1">
      <c r="A78" s="10"/>
      <c r="B78" s="7" t="s">
        <v>40</v>
      </c>
      <c r="C78" s="60">
        <v>0</v>
      </c>
    </row>
    <row r="79" spans="1:3" ht="36.75" customHeight="1" thickBot="1">
      <c r="A79" s="10"/>
      <c r="B79" s="7" t="s">
        <v>41</v>
      </c>
      <c r="C79" s="60">
        <v>0</v>
      </c>
    </row>
    <row r="80" spans="1:3" ht="36.75" customHeight="1" thickBot="1">
      <c r="A80" s="10"/>
      <c r="B80" s="7" t="s">
        <v>42</v>
      </c>
      <c r="C80" s="60">
        <v>0</v>
      </c>
    </row>
    <row r="81" spans="1:3" ht="36.75" customHeight="1" thickBot="1">
      <c r="A81" s="10"/>
      <c r="B81" s="7" t="s">
        <v>43</v>
      </c>
      <c r="C81" s="60">
        <v>0</v>
      </c>
    </row>
    <row r="82" spans="1:3" ht="36.75" customHeight="1" thickBot="1">
      <c r="A82" s="10"/>
      <c r="B82" s="7" t="s">
        <v>44</v>
      </c>
      <c r="C82" s="60">
        <v>0</v>
      </c>
    </row>
    <row r="83" spans="1:3" ht="36.75" customHeight="1" thickBot="1">
      <c r="A83" s="10"/>
      <c r="B83" s="7" t="s">
        <v>45</v>
      </c>
      <c r="C83" s="60">
        <v>0</v>
      </c>
    </row>
    <row r="84" spans="1:3" ht="36.75" customHeight="1" thickBot="1">
      <c r="A84" s="10"/>
      <c r="B84" s="7" t="s">
        <v>46</v>
      </c>
      <c r="C84" s="60">
        <v>0</v>
      </c>
    </row>
    <row r="85" spans="1:3" ht="36.75" customHeight="1" thickBot="1">
      <c r="A85" s="10"/>
      <c r="B85" s="7" t="s">
        <v>47</v>
      </c>
      <c r="C85" s="60">
        <v>0</v>
      </c>
    </row>
    <row r="86" spans="1:3" ht="36.75" customHeight="1" thickBot="1">
      <c r="A86" s="10"/>
      <c r="B86" s="7" t="s">
        <v>48</v>
      </c>
      <c r="C86" s="60">
        <v>0</v>
      </c>
    </row>
    <row r="87" spans="1:3" ht="36.75" customHeight="1" thickBot="1">
      <c r="A87" s="10"/>
      <c r="B87" s="7" t="s">
        <v>49</v>
      </c>
      <c r="C87" s="60">
        <v>0</v>
      </c>
    </row>
    <row r="88" spans="1:3" ht="36.75" customHeight="1" thickBot="1">
      <c r="A88" s="10"/>
      <c r="B88" s="7" t="s">
        <v>50</v>
      </c>
      <c r="C88" s="60">
        <v>0</v>
      </c>
    </row>
    <row r="89" spans="1:3" ht="36.75" customHeight="1" thickBot="1">
      <c r="A89" s="10"/>
      <c r="B89" s="7" t="s">
        <v>51</v>
      </c>
      <c r="C89" s="60">
        <v>0</v>
      </c>
    </row>
    <row r="90" spans="1:3" ht="36.75" customHeight="1" thickBot="1">
      <c r="A90" s="10"/>
      <c r="B90" s="7" t="s">
        <v>52</v>
      </c>
      <c r="C90" s="60">
        <v>0</v>
      </c>
    </row>
    <row r="91" spans="1:3" ht="45.75" customHeight="1" thickBot="1">
      <c r="A91" s="10" t="s">
        <v>74</v>
      </c>
      <c r="B91" s="7" t="s">
        <v>53</v>
      </c>
      <c r="C91" s="60">
        <f>C93+C94+C95+C96+C97+C98+C99+C100+C101+C102+C103+C104+C105</f>
        <v>0</v>
      </c>
    </row>
    <row r="92" spans="1:3" ht="36.75" customHeight="1" thickBot="1">
      <c r="A92" s="10"/>
      <c r="B92" s="7" t="s">
        <v>24</v>
      </c>
      <c r="C92" s="60"/>
    </row>
    <row r="93" spans="1:3" ht="36.75" customHeight="1" thickBot="1">
      <c r="A93" s="10"/>
      <c r="B93" s="7" t="s">
        <v>40</v>
      </c>
      <c r="C93" s="60">
        <v>0</v>
      </c>
    </row>
    <row r="94" spans="1:3" ht="36.75" customHeight="1" thickBot="1">
      <c r="A94" s="10"/>
      <c r="B94" s="7" t="s">
        <v>41</v>
      </c>
      <c r="C94" s="60">
        <v>0</v>
      </c>
    </row>
    <row r="95" spans="1:3" ht="36.75" customHeight="1" thickBot="1">
      <c r="A95" s="10"/>
      <c r="B95" s="7" t="s">
        <v>42</v>
      </c>
      <c r="C95" s="60">
        <v>0</v>
      </c>
    </row>
    <row r="96" spans="1:3" ht="36.75" customHeight="1" thickBot="1">
      <c r="A96" s="10"/>
      <c r="B96" s="7" t="s">
        <v>43</v>
      </c>
      <c r="C96" s="60">
        <v>0</v>
      </c>
    </row>
    <row r="97" spans="1:3" ht="36.75" customHeight="1" thickBot="1">
      <c r="A97" s="10"/>
      <c r="B97" s="7" t="s">
        <v>44</v>
      </c>
      <c r="C97" s="60">
        <v>0</v>
      </c>
    </row>
    <row r="98" spans="1:3" ht="36.75" customHeight="1" thickBot="1">
      <c r="A98" s="10"/>
      <c r="B98" s="7" t="s">
        <v>45</v>
      </c>
      <c r="C98" s="60">
        <v>0</v>
      </c>
    </row>
    <row r="99" spans="1:3" ht="36.75" customHeight="1" thickBot="1">
      <c r="A99" s="10"/>
      <c r="B99" s="7" t="s">
        <v>46</v>
      </c>
      <c r="C99" s="60">
        <v>0</v>
      </c>
    </row>
    <row r="100" spans="1:3" ht="36.75" customHeight="1" thickBot="1">
      <c r="A100" s="10"/>
      <c r="B100" s="7" t="s">
        <v>47</v>
      </c>
      <c r="C100" s="60">
        <v>0</v>
      </c>
    </row>
    <row r="101" spans="1:3" ht="36.75" customHeight="1" thickBot="1">
      <c r="A101" s="10"/>
      <c r="B101" s="7" t="s">
        <v>48</v>
      </c>
      <c r="C101" s="60">
        <v>0</v>
      </c>
    </row>
    <row r="102" spans="1:3" ht="36.75" customHeight="1" thickBot="1">
      <c r="A102" s="10"/>
      <c r="B102" s="7" t="s">
        <v>49</v>
      </c>
      <c r="C102" s="60">
        <v>0</v>
      </c>
    </row>
    <row r="103" spans="1:3" ht="36.75" customHeight="1" thickBot="1">
      <c r="A103" s="10"/>
      <c r="B103" s="7" t="s">
        <v>50</v>
      </c>
      <c r="C103" s="60">
        <v>0</v>
      </c>
    </row>
    <row r="104" spans="1:3" ht="36.75" customHeight="1" thickBot="1">
      <c r="A104" s="10"/>
      <c r="B104" s="7" t="s">
        <v>51</v>
      </c>
      <c r="C104" s="60">
        <v>0</v>
      </c>
    </row>
    <row r="105" spans="1:3" ht="36.75" customHeight="1" thickBot="1">
      <c r="A105" s="10"/>
      <c r="B105" s="7" t="s">
        <v>52</v>
      </c>
      <c r="C105" s="60">
        <v>0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8"/>
  <sheetViews>
    <sheetView view="pageBreakPreview" zoomScale="60" zoomScalePageLayoutView="0" workbookViewId="0" topLeftCell="A1">
      <selection activeCell="B5" sqref="B5"/>
    </sheetView>
  </sheetViews>
  <sheetFormatPr defaultColWidth="9.140625" defaultRowHeight="15"/>
  <cols>
    <col min="2" max="2" width="14.7109375" style="0" customWidth="1"/>
    <col min="3" max="3" width="26.140625" style="0" customWidth="1"/>
    <col min="4" max="4" width="26.7109375" style="0" customWidth="1"/>
    <col min="5" max="5" width="12.8515625" style="0" customWidth="1"/>
    <col min="6" max="6" width="14.57421875" style="0" customWidth="1"/>
    <col min="7" max="7" width="14.28125" style="0" customWidth="1"/>
    <col min="8" max="8" width="15.00390625" style="0" customWidth="1"/>
  </cols>
  <sheetData>
    <row r="1" spans="1:4" ht="15">
      <c r="A1" s="58"/>
      <c r="B1" s="59"/>
      <c r="C1" s="58"/>
      <c r="D1" s="58"/>
    </row>
    <row r="2" spans="1:4" ht="15">
      <c r="A2" s="158" t="s">
        <v>363</v>
      </c>
      <c r="B2" s="116"/>
      <c r="C2" s="116"/>
      <c r="D2" s="116"/>
    </row>
    <row r="3" ht="15.75" thickBot="1">
      <c r="A3" s="13"/>
    </row>
    <row r="4" spans="1:4" ht="30.75" thickBot="1">
      <c r="A4" s="1" t="s">
        <v>282</v>
      </c>
      <c r="B4" s="2" t="s">
        <v>295</v>
      </c>
      <c r="C4" s="2" t="s">
        <v>364</v>
      </c>
      <c r="D4" s="2" t="s">
        <v>365</v>
      </c>
    </row>
    <row r="5" spans="1:4" ht="15.75" thickBot="1">
      <c r="A5" s="3">
        <v>1</v>
      </c>
      <c r="B5" s="4">
        <v>2</v>
      </c>
      <c r="C5" s="4">
        <v>3</v>
      </c>
      <c r="D5" s="4">
        <v>4</v>
      </c>
    </row>
    <row r="6" spans="1:4" ht="15.75" thickBot="1">
      <c r="A6" s="3"/>
      <c r="B6" s="4"/>
      <c r="C6" s="4"/>
      <c r="D6" s="4"/>
    </row>
    <row r="7" spans="1:4" ht="15.75" thickBot="1">
      <c r="A7" s="3"/>
      <c r="B7" s="4"/>
      <c r="C7" s="4"/>
      <c r="D7" s="4"/>
    </row>
    <row r="8" spans="1:4" ht="15.75" thickBot="1">
      <c r="A8" s="3"/>
      <c r="B8" s="55" t="s">
        <v>292</v>
      </c>
      <c r="C8" s="4" t="s">
        <v>293</v>
      </c>
      <c r="D8" s="4"/>
    </row>
  </sheetData>
  <sheetProtection/>
  <mergeCells count="1">
    <mergeCell ref="A2:D2"/>
  </mergeCells>
  <printOptions/>
  <pageMargins left="0.7874015748031497" right="0.1968503937007874" top="0.984251968503937" bottom="0.5905511811023623" header="0.5118110236220472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="60" zoomScalePageLayoutView="0" workbookViewId="0" topLeftCell="A1">
      <selection activeCell="C3" sqref="C3"/>
    </sheetView>
  </sheetViews>
  <sheetFormatPr defaultColWidth="9.140625" defaultRowHeight="15"/>
  <cols>
    <col min="2" max="2" width="14.7109375" style="0" customWidth="1"/>
    <col min="3" max="3" width="26.140625" style="0" customWidth="1"/>
    <col min="4" max="4" width="26.7109375" style="0" customWidth="1"/>
    <col min="5" max="5" width="14.7109375" style="0" customWidth="1"/>
    <col min="6" max="6" width="12.8515625" style="0" customWidth="1"/>
    <col min="7" max="7" width="14.57421875" style="0" customWidth="1"/>
    <col min="8" max="8" width="14.28125" style="0" customWidth="1"/>
    <col min="9" max="9" width="15.00390625" style="0" customWidth="1"/>
  </cols>
  <sheetData>
    <row r="1" ht="15">
      <c r="A1" s="13"/>
    </row>
    <row r="2" spans="1:5" ht="15">
      <c r="A2" s="158" t="s">
        <v>366</v>
      </c>
      <c r="B2" s="116"/>
      <c r="C2" s="116"/>
      <c r="D2" s="116"/>
      <c r="E2" s="116"/>
    </row>
    <row r="3" ht="15.75" thickBot="1">
      <c r="A3" s="13"/>
    </row>
    <row r="4" spans="1:5" ht="30.75" thickBot="1">
      <c r="A4" s="1" t="s">
        <v>282</v>
      </c>
      <c r="B4" s="2" t="s">
        <v>295</v>
      </c>
      <c r="C4" s="2" t="s">
        <v>356</v>
      </c>
      <c r="D4" s="2" t="s">
        <v>367</v>
      </c>
      <c r="E4" s="2" t="s">
        <v>368</v>
      </c>
    </row>
    <row r="5" spans="1:5" ht="15.75" thickBot="1">
      <c r="A5" s="3">
        <v>1</v>
      </c>
      <c r="B5" s="4">
        <v>2</v>
      </c>
      <c r="C5" s="4">
        <v>3</v>
      </c>
      <c r="D5" s="4">
        <v>4</v>
      </c>
      <c r="E5" s="4">
        <v>5</v>
      </c>
    </row>
    <row r="6" spans="1:5" ht="15.75" thickBot="1">
      <c r="A6" s="3"/>
      <c r="B6" s="4"/>
      <c r="C6" s="4"/>
      <c r="D6" s="4"/>
      <c r="E6" s="4"/>
    </row>
    <row r="7" spans="1:5" ht="15.75" thickBot="1">
      <c r="A7" s="3"/>
      <c r="B7" s="4"/>
      <c r="C7" s="4"/>
      <c r="D7" s="4"/>
      <c r="E7" s="4"/>
    </row>
    <row r="8" spans="1:5" ht="15.75" thickBot="1">
      <c r="A8" s="3"/>
      <c r="B8" s="55" t="s">
        <v>292</v>
      </c>
      <c r="C8" s="4"/>
      <c r="D8" s="4" t="s">
        <v>293</v>
      </c>
      <c r="E8" s="4"/>
    </row>
    <row r="9" ht="15">
      <c r="A9" s="57"/>
    </row>
    <row r="10" ht="15">
      <c r="A10" s="47" t="s">
        <v>270</v>
      </c>
    </row>
    <row r="11" ht="15">
      <c r="A11" s="57"/>
    </row>
  </sheetData>
  <sheetProtection/>
  <mergeCells count="1">
    <mergeCell ref="A2:E2"/>
  </mergeCells>
  <printOptions/>
  <pageMargins left="0.7874015748031497" right="0.1968503937007874" top="0.984251968503937" bottom="0.5905511811023623" header="0.511811023622047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view="pageBreakPreview" zoomScaleSheetLayoutView="100" workbookViewId="0" topLeftCell="A7">
      <selection activeCell="E13" sqref="E13"/>
    </sheetView>
  </sheetViews>
  <sheetFormatPr defaultColWidth="9.140625" defaultRowHeight="15"/>
  <cols>
    <col min="1" max="1" width="29.28125" style="17" customWidth="1"/>
    <col min="2" max="2" width="9.140625" style="17" customWidth="1"/>
    <col min="3" max="3" width="22.28125" style="17" customWidth="1"/>
    <col min="4" max="4" width="15.28125" style="17" customWidth="1"/>
    <col min="5" max="5" width="17.28125" style="17" customWidth="1"/>
    <col min="6" max="6" width="21.421875" style="17" customWidth="1"/>
    <col min="7" max="7" width="21.8515625" style="17" bestFit="1" customWidth="1"/>
    <col min="8" max="8" width="18.421875" style="17" customWidth="1"/>
    <col min="9" max="9" width="27.00390625" style="17" customWidth="1"/>
    <col min="10" max="10" width="11.57421875" style="17" bestFit="1" customWidth="1"/>
    <col min="11" max="16384" width="9.140625" style="17" customWidth="1"/>
  </cols>
  <sheetData>
    <row r="1" spans="1:9" ht="15">
      <c r="A1" s="125" t="s">
        <v>139</v>
      </c>
      <c r="B1" s="126"/>
      <c r="C1" s="126"/>
      <c r="D1" s="126"/>
      <c r="E1" s="126"/>
      <c r="F1" s="126"/>
      <c r="G1" s="126"/>
      <c r="H1" s="126"/>
      <c r="I1" s="126"/>
    </row>
    <row r="2" spans="1:9" ht="15">
      <c r="A2" s="125" t="s">
        <v>140</v>
      </c>
      <c r="B2" s="126"/>
      <c r="C2" s="126"/>
      <c r="D2" s="126"/>
      <c r="E2" s="126"/>
      <c r="F2" s="126"/>
      <c r="G2" s="126"/>
      <c r="H2" s="126"/>
      <c r="I2" s="126"/>
    </row>
    <row r="3" spans="1:9" ht="15">
      <c r="A3" s="125" t="s">
        <v>403</v>
      </c>
      <c r="B3" s="126"/>
      <c r="C3" s="126"/>
      <c r="D3" s="126"/>
      <c r="E3" s="126"/>
      <c r="F3" s="126"/>
      <c r="G3" s="126"/>
      <c r="H3" s="126"/>
      <c r="I3" s="126"/>
    </row>
    <row r="4" ht="15.75" thickBot="1">
      <c r="A4" s="62"/>
    </row>
    <row r="5" spans="1:9" ht="72.75" customHeight="1" thickBot="1">
      <c r="A5" s="117" t="s">
        <v>1</v>
      </c>
      <c r="B5" s="117" t="s">
        <v>141</v>
      </c>
      <c r="C5" s="117" t="s">
        <v>142</v>
      </c>
      <c r="D5" s="120" t="s">
        <v>143</v>
      </c>
      <c r="E5" s="121"/>
      <c r="F5" s="121"/>
      <c r="G5" s="121"/>
      <c r="H5" s="121"/>
      <c r="I5" s="122"/>
    </row>
    <row r="6" spans="1:9" ht="15.75" thickBot="1">
      <c r="A6" s="118"/>
      <c r="B6" s="118"/>
      <c r="C6" s="118"/>
      <c r="D6" s="117" t="s">
        <v>144</v>
      </c>
      <c r="E6" s="120" t="s">
        <v>6</v>
      </c>
      <c r="F6" s="121"/>
      <c r="G6" s="121"/>
      <c r="H6" s="121"/>
      <c r="I6" s="122"/>
    </row>
    <row r="7" spans="1:9" ht="51" customHeight="1" thickBot="1">
      <c r="A7" s="118"/>
      <c r="B7" s="118"/>
      <c r="C7" s="118"/>
      <c r="D7" s="118"/>
      <c r="E7" s="117" t="s">
        <v>145</v>
      </c>
      <c r="F7" s="123" t="s">
        <v>146</v>
      </c>
      <c r="G7" s="117" t="s">
        <v>147</v>
      </c>
      <c r="H7" s="120" t="s">
        <v>148</v>
      </c>
      <c r="I7" s="122"/>
    </row>
    <row r="8" spans="1:9" ht="68.25" customHeight="1" thickBot="1">
      <c r="A8" s="119"/>
      <c r="B8" s="119"/>
      <c r="C8" s="119"/>
      <c r="D8" s="119"/>
      <c r="E8" s="119"/>
      <c r="F8" s="124"/>
      <c r="G8" s="119"/>
      <c r="H8" s="63" t="s">
        <v>144</v>
      </c>
      <c r="I8" s="63" t="s">
        <v>149</v>
      </c>
    </row>
    <row r="9" spans="1:9" ht="15.75" thickBot="1">
      <c r="A9" s="64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</row>
    <row r="10" spans="1:9" ht="30.75" thickBot="1">
      <c r="A10" s="79" t="s">
        <v>150</v>
      </c>
      <c r="B10" s="80">
        <v>100</v>
      </c>
      <c r="C10" s="80" t="s">
        <v>151</v>
      </c>
      <c r="D10" s="81">
        <f>E10+H10+F10+G10+I10</f>
        <v>6683120.33</v>
      </c>
      <c r="E10" s="81">
        <v>5375490.96</v>
      </c>
      <c r="F10" s="81">
        <f>F23</f>
        <v>780000</v>
      </c>
      <c r="G10" s="81">
        <v>0</v>
      </c>
      <c r="H10" s="81">
        <f>H12+H13+H24</f>
        <v>527629.37</v>
      </c>
      <c r="I10" s="63"/>
    </row>
    <row r="11" spans="1:9" ht="15.75" thickBot="1">
      <c r="A11" s="79" t="s">
        <v>6</v>
      </c>
      <c r="B11" s="80"/>
      <c r="C11" s="80"/>
      <c r="D11" s="80"/>
      <c r="E11" s="80"/>
      <c r="F11" s="80"/>
      <c r="G11" s="80"/>
      <c r="H11" s="80"/>
      <c r="I11" s="63"/>
    </row>
    <row r="12" spans="1:9" ht="38.25" customHeight="1" thickBot="1">
      <c r="A12" s="79" t="s">
        <v>152</v>
      </c>
      <c r="B12" s="80" t="s">
        <v>153</v>
      </c>
      <c r="C12" s="82" t="s">
        <v>369</v>
      </c>
      <c r="D12" s="80">
        <f>H12</f>
        <v>0</v>
      </c>
      <c r="E12" s="80" t="s">
        <v>151</v>
      </c>
      <c r="F12" s="80" t="s">
        <v>151</v>
      </c>
      <c r="G12" s="80" t="s">
        <v>151</v>
      </c>
      <c r="H12" s="80">
        <v>0</v>
      </c>
      <c r="I12" s="63" t="s">
        <v>151</v>
      </c>
    </row>
    <row r="13" spans="1:9" ht="48" customHeight="1" thickBot="1">
      <c r="A13" s="79" t="s">
        <v>154</v>
      </c>
      <c r="B13" s="80" t="s">
        <v>155</v>
      </c>
      <c r="C13" s="82" t="s">
        <v>369</v>
      </c>
      <c r="D13" s="81">
        <f>E13+H13+F13</f>
        <v>5513490.960000001</v>
      </c>
      <c r="E13" s="81">
        <f>E15+E16+E17+E18+E19+E20</f>
        <v>5375490.960000001</v>
      </c>
      <c r="F13" s="81">
        <f>F15+F16+F17+F18+F19+F20</f>
        <v>0</v>
      </c>
      <c r="G13" s="80" t="s">
        <v>151</v>
      </c>
      <c r="H13" s="81">
        <v>138000</v>
      </c>
      <c r="I13" s="63"/>
    </row>
    <row r="14" spans="1:9" ht="15.75" thickBot="1">
      <c r="A14" s="79" t="s">
        <v>4</v>
      </c>
      <c r="B14" s="80"/>
      <c r="C14" s="80"/>
      <c r="D14" s="81"/>
      <c r="E14" s="80"/>
      <c r="F14" s="80"/>
      <c r="G14" s="80"/>
      <c r="H14" s="80"/>
      <c r="I14" s="63"/>
    </row>
    <row r="15" spans="1:9" ht="66.75" customHeight="1" thickBot="1">
      <c r="A15" s="79" t="s">
        <v>371</v>
      </c>
      <c r="B15" s="80" t="s">
        <v>157</v>
      </c>
      <c r="C15" s="80"/>
      <c r="D15" s="81">
        <f>E15+H15+F15</f>
        <v>832537.1349600002</v>
      </c>
      <c r="E15" s="81">
        <f>(E30/10*1.51)</f>
        <v>811699.1349600002</v>
      </c>
      <c r="F15" s="81">
        <v>0</v>
      </c>
      <c r="G15" s="81">
        <f>G30/9*1.85</f>
        <v>0</v>
      </c>
      <c r="H15" s="81">
        <f>H13/10*1.51</f>
        <v>20838</v>
      </c>
      <c r="I15" s="66">
        <f>I30/9*1.85</f>
        <v>0</v>
      </c>
    </row>
    <row r="16" spans="1:9" ht="45.75" thickBot="1">
      <c r="A16" s="79" t="s">
        <v>372</v>
      </c>
      <c r="B16" s="80" t="s">
        <v>159</v>
      </c>
      <c r="C16" s="80"/>
      <c r="D16" s="81">
        <f>E16+H16+F16</f>
        <v>827023.6440000002</v>
      </c>
      <c r="E16" s="81">
        <f>(E30/10*1.5)</f>
        <v>806323.6440000002</v>
      </c>
      <c r="F16" s="81">
        <v>0</v>
      </c>
      <c r="G16" s="81">
        <f>G30/9*1.84</f>
        <v>0</v>
      </c>
      <c r="H16" s="81">
        <f>H13/10*1.5</f>
        <v>20700</v>
      </c>
      <c r="I16" s="66">
        <f>I30/9*1.84</f>
        <v>0</v>
      </c>
    </row>
    <row r="17" spans="1:9" ht="60.75" thickBot="1">
      <c r="A17" s="79" t="s">
        <v>373</v>
      </c>
      <c r="B17" s="80">
        <v>1203</v>
      </c>
      <c r="C17" s="80"/>
      <c r="D17" s="81">
        <f>E17+H17+F17</f>
        <v>827023.6440000002</v>
      </c>
      <c r="E17" s="81">
        <f>(E30/10*1.5)</f>
        <v>806323.6440000002</v>
      </c>
      <c r="F17" s="81">
        <v>0</v>
      </c>
      <c r="G17" s="81">
        <f>G30/9*1.82</f>
        <v>0</v>
      </c>
      <c r="H17" s="81">
        <f>H13/10*1.5</f>
        <v>20700</v>
      </c>
      <c r="I17" s="66">
        <f>I30/9*1.82</f>
        <v>0</v>
      </c>
    </row>
    <row r="18" spans="1:9" ht="75.75" thickBot="1">
      <c r="A18" s="79" t="s">
        <v>374</v>
      </c>
      <c r="B18" s="80">
        <v>1204</v>
      </c>
      <c r="C18" s="80"/>
      <c r="D18" s="81">
        <f>E18+H18+F18</f>
        <v>562376.0779200002</v>
      </c>
      <c r="E18" s="81">
        <f>(E30/10*1.02)</f>
        <v>548300.0779200002</v>
      </c>
      <c r="F18" s="81">
        <v>0</v>
      </c>
      <c r="G18" s="81">
        <f>G30/9*0.96</f>
        <v>0</v>
      </c>
      <c r="H18" s="81">
        <f>H13/10*1.02</f>
        <v>14076</v>
      </c>
      <c r="I18" s="66">
        <f>I30/9*0.96</f>
        <v>0</v>
      </c>
    </row>
    <row r="19" spans="1:9" ht="68.25" customHeight="1" thickBot="1">
      <c r="A19" s="79" t="s">
        <v>375</v>
      </c>
      <c r="B19" s="80">
        <v>1205</v>
      </c>
      <c r="C19" s="80"/>
      <c r="D19" s="81">
        <f>E19+F19+G19+H19+I19</f>
        <v>562376.0779200002</v>
      </c>
      <c r="E19" s="81">
        <f>(E30/10*1.02)</f>
        <v>548300.0779200002</v>
      </c>
      <c r="F19" s="81">
        <v>0</v>
      </c>
      <c r="G19" s="81">
        <f>G30/9*0.96</f>
        <v>0</v>
      </c>
      <c r="H19" s="81">
        <f>H13/10*1.02</f>
        <v>14076</v>
      </c>
      <c r="I19" s="66">
        <f>I30/9*0.96</f>
        <v>0</v>
      </c>
    </row>
    <row r="20" spans="1:9" ht="100.5" customHeight="1" thickBot="1">
      <c r="A20" s="79" t="s">
        <v>370</v>
      </c>
      <c r="B20" s="80">
        <v>1206</v>
      </c>
      <c r="C20" s="80"/>
      <c r="D20" s="81">
        <f>E20+F20+G20+H20+I20</f>
        <v>1902154.3812000006</v>
      </c>
      <c r="E20" s="81">
        <f>E30/10*3.45</f>
        <v>1854544.3812000006</v>
      </c>
      <c r="F20" s="81">
        <v>0</v>
      </c>
      <c r="G20" s="81">
        <f>G30/9*1.57</f>
        <v>0</v>
      </c>
      <c r="H20" s="81">
        <f>H13/10*3.45</f>
        <v>47610</v>
      </c>
      <c r="I20" s="66">
        <f>I30/9*1.57</f>
        <v>0</v>
      </c>
    </row>
    <row r="21" spans="1:9" ht="45.75" customHeight="1" thickBot="1">
      <c r="A21" s="79" t="s">
        <v>160</v>
      </c>
      <c r="B21" s="80" t="s">
        <v>161</v>
      </c>
      <c r="C21" s="80"/>
      <c r="D21" s="80"/>
      <c r="E21" s="80" t="s">
        <v>151</v>
      </c>
      <c r="F21" s="80" t="s">
        <v>151</v>
      </c>
      <c r="G21" s="80" t="s">
        <v>151</v>
      </c>
      <c r="H21" s="80"/>
      <c r="I21" s="63" t="s">
        <v>151</v>
      </c>
    </row>
    <row r="22" spans="1:9" ht="103.5" customHeight="1" thickBot="1">
      <c r="A22" s="79" t="s">
        <v>162</v>
      </c>
      <c r="B22" s="80" t="s">
        <v>163</v>
      </c>
      <c r="C22" s="80"/>
      <c r="D22" s="80"/>
      <c r="E22" s="80" t="s">
        <v>151</v>
      </c>
      <c r="F22" s="80" t="s">
        <v>151</v>
      </c>
      <c r="G22" s="80" t="s">
        <v>151</v>
      </c>
      <c r="H22" s="80"/>
      <c r="I22" s="63" t="s">
        <v>151</v>
      </c>
    </row>
    <row r="23" spans="1:9" ht="39" customHeight="1" thickBot="1">
      <c r="A23" s="79" t="s">
        <v>164</v>
      </c>
      <c r="B23" s="80" t="s">
        <v>165</v>
      </c>
      <c r="C23" s="80"/>
      <c r="D23" s="81">
        <f>F23</f>
        <v>780000</v>
      </c>
      <c r="E23" s="80" t="s">
        <v>151</v>
      </c>
      <c r="F23" s="81">
        <f>30000+850000-100000</f>
        <v>780000</v>
      </c>
      <c r="G23" s="80"/>
      <c r="H23" s="80" t="s">
        <v>151</v>
      </c>
      <c r="I23" s="63" t="s">
        <v>151</v>
      </c>
    </row>
    <row r="24" spans="1:9" ht="26.25" customHeight="1" thickBot="1">
      <c r="A24" s="79" t="s">
        <v>166</v>
      </c>
      <c r="B24" s="80" t="s">
        <v>167</v>
      </c>
      <c r="C24" s="80"/>
      <c r="D24" s="80"/>
      <c r="E24" s="80" t="s">
        <v>151</v>
      </c>
      <c r="F24" s="80" t="s">
        <v>151</v>
      </c>
      <c r="G24" s="80" t="s">
        <v>151</v>
      </c>
      <c r="H24" s="81">
        <v>389629.37</v>
      </c>
      <c r="I24" s="63"/>
    </row>
    <row r="25" spans="1:9" ht="48.75" customHeight="1" thickBot="1">
      <c r="A25" s="79" t="s">
        <v>168</v>
      </c>
      <c r="B25" s="80" t="s">
        <v>169</v>
      </c>
      <c r="C25" s="80" t="s">
        <v>151</v>
      </c>
      <c r="D25" s="80"/>
      <c r="E25" s="80" t="s">
        <v>151</v>
      </c>
      <c r="F25" s="80" t="s">
        <v>151</v>
      </c>
      <c r="G25" s="80" t="s">
        <v>151</v>
      </c>
      <c r="H25" s="80"/>
      <c r="I25" s="63" t="s">
        <v>151</v>
      </c>
    </row>
    <row r="26" spans="1:9" ht="15.75" thickBot="1">
      <c r="A26" s="79" t="s">
        <v>4</v>
      </c>
      <c r="B26" s="80"/>
      <c r="C26" s="80"/>
      <c r="D26" s="80"/>
      <c r="E26" s="80"/>
      <c r="F26" s="80"/>
      <c r="G26" s="80"/>
      <c r="H26" s="80"/>
      <c r="I26" s="63"/>
    </row>
    <row r="27" spans="1:9" ht="15.75" thickBot="1">
      <c r="A27" s="79" t="s">
        <v>156</v>
      </c>
      <c r="B27" s="80" t="s">
        <v>170</v>
      </c>
      <c r="C27" s="80"/>
      <c r="D27" s="80"/>
      <c r="E27" s="80"/>
      <c r="F27" s="80"/>
      <c r="G27" s="80"/>
      <c r="H27" s="80"/>
      <c r="I27" s="63"/>
    </row>
    <row r="28" spans="1:9" ht="15.75" thickBot="1">
      <c r="A28" s="79" t="s">
        <v>158</v>
      </c>
      <c r="B28" s="80" t="s">
        <v>171</v>
      </c>
      <c r="C28" s="80"/>
      <c r="D28" s="80"/>
      <c r="E28" s="80"/>
      <c r="F28" s="80"/>
      <c r="G28" s="80"/>
      <c r="H28" s="80"/>
      <c r="I28" s="63"/>
    </row>
    <row r="29" spans="1:9" ht="15.75" thickBot="1">
      <c r="A29" s="79" t="s">
        <v>21</v>
      </c>
      <c r="B29" s="80" t="s">
        <v>21</v>
      </c>
      <c r="C29" s="80"/>
      <c r="D29" s="80"/>
      <c r="E29" s="80"/>
      <c r="F29" s="80"/>
      <c r="G29" s="80"/>
      <c r="H29" s="80"/>
      <c r="I29" s="63"/>
    </row>
    <row r="30" spans="1:10" ht="24" customHeight="1" thickBot="1">
      <c r="A30" s="79" t="s">
        <v>172</v>
      </c>
      <c r="B30" s="80" t="s">
        <v>173</v>
      </c>
      <c r="C30" s="80" t="s">
        <v>151</v>
      </c>
      <c r="D30" s="81">
        <f>E30+F30+G30+H30+I30</f>
        <v>6698120.330000001</v>
      </c>
      <c r="E30" s="81">
        <f>E32+E38+E43+E52+E62+E66+E70+E71+E48+E51</f>
        <v>5375490.960000001</v>
      </c>
      <c r="F30" s="81">
        <f>F32+F38+F43+F52+F62+F66+F70+F71</f>
        <v>780000</v>
      </c>
      <c r="G30" s="81">
        <f>G32+G38+G43+G52+G62+G66+G70+G71</f>
        <v>0</v>
      </c>
      <c r="H30" s="81">
        <f>H32+H38+H43+H52+H62+H66+H70+H71</f>
        <v>542629.37</v>
      </c>
      <c r="I30" s="66">
        <f>I32+I38+I43+I52+I62+I66+I70+I71</f>
        <v>0</v>
      </c>
      <c r="J30" s="67"/>
    </row>
    <row r="31" spans="1:9" ht="15.75" thickBot="1">
      <c r="A31" s="79" t="s">
        <v>174</v>
      </c>
      <c r="B31" s="80"/>
      <c r="C31" s="80"/>
      <c r="D31" s="81"/>
      <c r="E31" s="81"/>
      <c r="F31" s="81"/>
      <c r="G31" s="81"/>
      <c r="H31" s="81"/>
      <c r="I31" s="66"/>
    </row>
    <row r="32" spans="1:9" ht="15.75" thickBot="1">
      <c r="A32" s="79" t="s">
        <v>175</v>
      </c>
      <c r="B32" s="80" t="s">
        <v>176</v>
      </c>
      <c r="C32" s="80" t="s">
        <v>177</v>
      </c>
      <c r="D32" s="81">
        <f>E32+F32+G32+H32+I32</f>
        <v>4367435.61</v>
      </c>
      <c r="E32" s="81">
        <f>E34+E35+E36+E37</f>
        <v>4260726.24</v>
      </c>
      <c r="F32" s="81">
        <f>F34+F35+F36+F37</f>
        <v>30000</v>
      </c>
      <c r="G32" s="81">
        <f>G34+G35+G36+G37</f>
        <v>0</v>
      </c>
      <c r="H32" s="81">
        <f>H34+H35+H36+H37</f>
        <v>76709.37</v>
      </c>
      <c r="I32" s="66">
        <f>I34+I35+I36+I37</f>
        <v>0</v>
      </c>
    </row>
    <row r="33" spans="1:9" ht="15.75" thickBot="1">
      <c r="A33" s="79" t="s">
        <v>4</v>
      </c>
      <c r="B33" s="80"/>
      <c r="C33" s="80"/>
      <c r="D33" s="81"/>
      <c r="E33" s="81"/>
      <c r="F33" s="81"/>
      <c r="G33" s="81"/>
      <c r="H33" s="81"/>
      <c r="I33" s="66"/>
    </row>
    <row r="34" spans="1:9" ht="51" customHeight="1" thickBot="1">
      <c r="A34" s="79" t="s">
        <v>178</v>
      </c>
      <c r="B34" s="80" t="s">
        <v>179</v>
      </c>
      <c r="C34" s="80" t="s">
        <v>180</v>
      </c>
      <c r="D34" s="81">
        <f>E34+F34+G34+H34+I34</f>
        <v>3319075.09</v>
      </c>
      <c r="E34" s="81">
        <f>1451950.32+1560157.02+248051.17</f>
        <v>3260158.51</v>
      </c>
      <c r="F34" s="81">
        <v>0</v>
      </c>
      <c r="G34" s="81">
        <v>0</v>
      </c>
      <c r="H34" s="81">
        <v>58916.58</v>
      </c>
      <c r="I34" s="66">
        <v>0</v>
      </c>
    </row>
    <row r="35" spans="1:9" ht="63.75" customHeight="1" thickBot="1">
      <c r="A35" s="79" t="s">
        <v>181</v>
      </c>
      <c r="B35" s="80" t="s">
        <v>182</v>
      </c>
      <c r="C35" s="80" t="s">
        <v>183</v>
      </c>
      <c r="D35" s="81">
        <f>E35+F35+G35+H35+I35</f>
        <v>46000</v>
      </c>
      <c r="E35" s="81">
        <f>16000</f>
        <v>16000</v>
      </c>
      <c r="F35" s="81">
        <v>30000</v>
      </c>
      <c r="G35" s="81">
        <v>0</v>
      </c>
      <c r="H35" s="81">
        <v>0</v>
      </c>
      <c r="I35" s="66">
        <v>0</v>
      </c>
    </row>
    <row r="36" spans="1:9" ht="105" customHeight="1" thickBot="1">
      <c r="A36" s="79" t="s">
        <v>184</v>
      </c>
      <c r="B36" s="80" t="s">
        <v>185</v>
      </c>
      <c r="C36" s="80" t="s">
        <v>186</v>
      </c>
      <c r="D36" s="81">
        <f>E36+F36+G36+H36+I36</f>
        <v>0</v>
      </c>
      <c r="E36" s="81">
        <v>0</v>
      </c>
      <c r="F36" s="81">
        <v>0</v>
      </c>
      <c r="G36" s="81">
        <v>0</v>
      </c>
      <c r="H36" s="81">
        <v>0</v>
      </c>
      <c r="I36" s="66">
        <v>0</v>
      </c>
    </row>
    <row r="37" spans="1:9" ht="96" customHeight="1" thickBot="1">
      <c r="A37" s="79" t="s">
        <v>187</v>
      </c>
      <c r="B37" s="80" t="s">
        <v>188</v>
      </c>
      <c r="C37" s="80" t="s">
        <v>189</v>
      </c>
      <c r="D37" s="81">
        <f>E37+F37+G37+H37+I37</f>
        <v>1002360.52</v>
      </c>
      <c r="E37" s="81">
        <f>438489.05+471166.98+74911.7</f>
        <v>984567.73</v>
      </c>
      <c r="F37" s="81">
        <v>0</v>
      </c>
      <c r="G37" s="81">
        <v>0</v>
      </c>
      <c r="H37" s="81">
        <v>17792.79</v>
      </c>
      <c r="I37" s="66">
        <v>0</v>
      </c>
    </row>
    <row r="38" spans="1:9" ht="64.5" customHeight="1" thickBot="1">
      <c r="A38" s="79" t="s">
        <v>190</v>
      </c>
      <c r="B38" s="80" t="s">
        <v>191</v>
      </c>
      <c r="C38" s="80" t="s">
        <v>192</v>
      </c>
      <c r="D38" s="81">
        <f>E38+F38+G38+H38+I38</f>
        <v>87985.44</v>
      </c>
      <c r="E38" s="81">
        <f>E40+E41</f>
        <v>87985.44</v>
      </c>
      <c r="F38" s="81">
        <f>F40+F41</f>
        <v>0</v>
      </c>
      <c r="G38" s="81">
        <f>G40+G41</f>
        <v>0</v>
      </c>
      <c r="H38" s="81">
        <f>H40+H41</f>
        <v>0</v>
      </c>
      <c r="I38" s="66">
        <f>I40+I41</f>
        <v>0</v>
      </c>
    </row>
    <row r="39" spans="1:9" ht="39.75" customHeight="1" thickBot="1">
      <c r="A39" s="79" t="s">
        <v>4</v>
      </c>
      <c r="B39" s="80"/>
      <c r="C39" s="80"/>
      <c r="D39" s="81"/>
      <c r="E39" s="81"/>
      <c r="F39" s="81"/>
      <c r="G39" s="81"/>
      <c r="H39" s="81"/>
      <c r="I39" s="66"/>
    </row>
    <row r="40" spans="1:9" ht="63.75" customHeight="1" thickBot="1">
      <c r="A40" s="79" t="s">
        <v>193</v>
      </c>
      <c r="B40" s="80" t="s">
        <v>194</v>
      </c>
      <c r="C40" s="80" t="s">
        <v>195</v>
      </c>
      <c r="D40" s="81">
        <f aca="true" t="shared" si="0" ref="D40:D47">E40+F40+G40+H40+I40</f>
        <v>87985.44</v>
      </c>
      <c r="E40" s="81">
        <v>87985.44</v>
      </c>
      <c r="F40" s="81">
        <f>G40+H40+I40+J40+K40</f>
        <v>0</v>
      </c>
      <c r="G40" s="81">
        <f>H40+I40+J40+K40+L40</f>
        <v>0</v>
      </c>
      <c r="H40" s="81">
        <f>I40+J40+K40+L40+M40</f>
        <v>0</v>
      </c>
      <c r="I40" s="66">
        <f>J40+K40+L40+M40+N40</f>
        <v>0</v>
      </c>
    </row>
    <row r="41" spans="1:9" ht="15.75" thickBot="1">
      <c r="A41" s="79" t="s">
        <v>196</v>
      </c>
      <c r="B41" s="80" t="s">
        <v>197</v>
      </c>
      <c r="C41" s="80" t="s">
        <v>198</v>
      </c>
      <c r="D41" s="81">
        <f t="shared" si="0"/>
        <v>0</v>
      </c>
      <c r="E41" s="81">
        <v>0</v>
      </c>
      <c r="F41" s="81">
        <v>0</v>
      </c>
      <c r="G41" s="81">
        <v>0</v>
      </c>
      <c r="H41" s="81">
        <v>0</v>
      </c>
      <c r="I41" s="66">
        <v>0</v>
      </c>
    </row>
    <row r="42" spans="1:9" ht="15.75" thickBot="1">
      <c r="A42" s="79" t="s">
        <v>21</v>
      </c>
      <c r="B42" s="80" t="s">
        <v>21</v>
      </c>
      <c r="C42" s="80"/>
      <c r="D42" s="81">
        <f t="shared" si="0"/>
        <v>0</v>
      </c>
      <c r="E42" s="81">
        <v>0</v>
      </c>
      <c r="F42" s="81">
        <v>0</v>
      </c>
      <c r="G42" s="81">
        <v>0</v>
      </c>
      <c r="H42" s="81">
        <v>0</v>
      </c>
      <c r="I42" s="66">
        <v>0</v>
      </c>
    </row>
    <row r="43" spans="1:9" ht="30.75" thickBot="1">
      <c r="A43" s="79" t="s">
        <v>199</v>
      </c>
      <c r="B43" s="80" t="s">
        <v>200</v>
      </c>
      <c r="C43" s="80" t="s">
        <v>201</v>
      </c>
      <c r="D43" s="81">
        <f t="shared" si="0"/>
        <v>27558.15</v>
      </c>
      <c r="E43" s="81">
        <f>E45+E46+E47</f>
        <v>4000</v>
      </c>
      <c r="F43" s="81">
        <f>F45+F46+F47+F48+F51</f>
        <v>0</v>
      </c>
      <c r="G43" s="81">
        <f>G45+G46+G47+G48+G51</f>
        <v>0</v>
      </c>
      <c r="H43" s="81">
        <f>H45+H46+H47+H48+H51</f>
        <v>23558.15</v>
      </c>
      <c r="I43" s="66">
        <f>I45+I46+I47+I48+I51</f>
        <v>0</v>
      </c>
    </row>
    <row r="44" spans="1:9" ht="15.75" thickBot="1">
      <c r="A44" s="79" t="s">
        <v>4</v>
      </c>
      <c r="B44" s="80"/>
      <c r="C44" s="80"/>
      <c r="D44" s="81"/>
      <c r="E44" s="81"/>
      <c r="F44" s="81"/>
      <c r="G44" s="81"/>
      <c r="H44" s="81"/>
      <c r="I44" s="66"/>
    </row>
    <row r="45" spans="1:9" ht="45.75" thickBot="1">
      <c r="A45" s="79" t="s">
        <v>202</v>
      </c>
      <c r="B45" s="80" t="s">
        <v>203</v>
      </c>
      <c r="C45" s="80" t="s">
        <v>204</v>
      </c>
      <c r="D45" s="81">
        <f t="shared" si="0"/>
        <v>0</v>
      </c>
      <c r="E45" s="81">
        <v>0</v>
      </c>
      <c r="F45" s="81">
        <v>0</v>
      </c>
      <c r="G45" s="81">
        <v>0</v>
      </c>
      <c r="H45" s="81">
        <v>0</v>
      </c>
      <c r="I45" s="66">
        <v>0</v>
      </c>
    </row>
    <row r="46" spans="1:9" ht="15.75" thickBot="1">
      <c r="A46" s="79" t="s">
        <v>205</v>
      </c>
      <c r="B46" s="80" t="s">
        <v>206</v>
      </c>
      <c r="C46" s="80" t="s">
        <v>207</v>
      </c>
      <c r="D46" s="81">
        <f t="shared" si="0"/>
        <v>2000</v>
      </c>
      <c r="E46" s="81">
        <v>2000</v>
      </c>
      <c r="F46" s="81">
        <v>0</v>
      </c>
      <c r="G46" s="81">
        <v>0</v>
      </c>
      <c r="H46" s="81"/>
      <c r="I46" s="66">
        <v>0</v>
      </c>
    </row>
    <row r="47" spans="1:9" ht="15.75" thickBot="1">
      <c r="A47" s="79" t="s">
        <v>208</v>
      </c>
      <c r="B47" s="80" t="s">
        <v>209</v>
      </c>
      <c r="C47" s="80" t="s">
        <v>210</v>
      </c>
      <c r="D47" s="81">
        <f t="shared" si="0"/>
        <v>2000</v>
      </c>
      <c r="E47" s="81">
        <v>2000</v>
      </c>
      <c r="F47" s="81">
        <v>0</v>
      </c>
      <c r="G47" s="81">
        <v>0</v>
      </c>
      <c r="H47" s="81">
        <v>0</v>
      </c>
      <c r="I47" s="66">
        <v>0</v>
      </c>
    </row>
    <row r="48" spans="1:9" ht="15">
      <c r="A48" s="127" t="s">
        <v>376</v>
      </c>
      <c r="B48" s="133" t="s">
        <v>211</v>
      </c>
      <c r="C48" s="133"/>
      <c r="D48" s="130">
        <f>E48+F48+G48+H48+I48</f>
        <v>0</v>
      </c>
      <c r="E48" s="130">
        <v>0</v>
      </c>
      <c r="F48" s="130">
        <v>0</v>
      </c>
      <c r="G48" s="130">
        <v>0</v>
      </c>
      <c r="H48" s="130">
        <v>0</v>
      </c>
      <c r="I48" s="136">
        <v>0</v>
      </c>
    </row>
    <row r="49" spans="1:9" ht="15">
      <c r="A49" s="128"/>
      <c r="B49" s="134"/>
      <c r="C49" s="134"/>
      <c r="D49" s="131"/>
      <c r="E49" s="131"/>
      <c r="F49" s="131"/>
      <c r="G49" s="131"/>
      <c r="H49" s="131"/>
      <c r="I49" s="137"/>
    </row>
    <row r="50" spans="1:9" ht="15.75" thickBot="1">
      <c r="A50" s="129"/>
      <c r="B50" s="135"/>
      <c r="C50" s="135"/>
      <c r="D50" s="132"/>
      <c r="E50" s="132"/>
      <c r="F50" s="132"/>
      <c r="G50" s="132"/>
      <c r="H50" s="132"/>
      <c r="I50" s="138"/>
    </row>
    <row r="51" spans="1:9" ht="45.75" thickBot="1">
      <c r="A51" s="79" t="s">
        <v>212</v>
      </c>
      <c r="B51" s="80" t="s">
        <v>213</v>
      </c>
      <c r="C51" s="80"/>
      <c r="D51" s="81">
        <f>E51+F51+G51+H51+I51</f>
        <v>38558.15</v>
      </c>
      <c r="E51" s="81">
        <v>15000</v>
      </c>
      <c r="F51" s="81">
        <v>0</v>
      </c>
      <c r="G51" s="81">
        <v>0</v>
      </c>
      <c r="H51" s="81">
        <f>15000+8558.15</f>
        <v>23558.15</v>
      </c>
      <c r="I51" s="66">
        <v>0</v>
      </c>
    </row>
    <row r="52" spans="1:9" ht="30.75" thickBot="1">
      <c r="A52" s="79" t="s">
        <v>214</v>
      </c>
      <c r="B52" s="80" t="s">
        <v>215</v>
      </c>
      <c r="C52" s="80" t="s">
        <v>151</v>
      </c>
      <c r="D52" s="81">
        <f>E52+F52+G52+H52+I52</f>
        <v>2200141.13</v>
      </c>
      <c r="E52" s="81">
        <f>E53+E54+E55+E56+E57+E58+E59+E60+E61</f>
        <v>1007779.2799999999</v>
      </c>
      <c r="F52" s="81">
        <f>F53+F54+F55+F56+F57+F58+F59+F60+F61</f>
        <v>750000</v>
      </c>
      <c r="G52" s="81">
        <f>G53+G54+G55+G56+G57+G58+G59+G60+G61</f>
        <v>0</v>
      </c>
      <c r="H52" s="81">
        <f>H53+H54+H55+H56+H57+H58+H59+H60+H61</f>
        <v>442361.85</v>
      </c>
      <c r="I52" s="66">
        <f>I53+I54+I55+I56+I57+I58+I59+I60+I61</f>
        <v>0</v>
      </c>
    </row>
    <row r="53" spans="1:9" ht="15.75" thickBot="1">
      <c r="A53" s="79" t="s">
        <v>216</v>
      </c>
      <c r="B53" s="80" t="s">
        <v>217</v>
      </c>
      <c r="C53" s="80" t="s">
        <v>218</v>
      </c>
      <c r="D53" s="81">
        <f aca="true" t="shared" si="1" ref="D53:D71">E53+F53+G53+H53+I53</f>
        <v>0</v>
      </c>
      <c r="E53" s="81"/>
      <c r="F53" s="81">
        <v>0</v>
      </c>
      <c r="G53" s="81">
        <v>0</v>
      </c>
      <c r="H53" s="81">
        <v>0</v>
      </c>
      <c r="I53" s="66">
        <v>0</v>
      </c>
    </row>
    <row r="54" spans="1:9" ht="15.75" thickBot="1">
      <c r="A54" s="79" t="s">
        <v>216</v>
      </c>
      <c r="B54" s="80" t="s">
        <v>219</v>
      </c>
      <c r="C54" s="80" t="s">
        <v>220</v>
      </c>
      <c r="D54" s="81">
        <f t="shared" si="1"/>
        <v>37500</v>
      </c>
      <c r="E54" s="81">
        <v>37500</v>
      </c>
      <c r="F54" s="81">
        <v>0</v>
      </c>
      <c r="G54" s="81">
        <v>0</v>
      </c>
      <c r="H54" s="81">
        <v>0</v>
      </c>
      <c r="I54" s="66">
        <v>0</v>
      </c>
    </row>
    <row r="55" spans="1:9" ht="15.75" thickBot="1">
      <c r="A55" s="79" t="s">
        <v>221</v>
      </c>
      <c r="B55" s="80" t="s">
        <v>222</v>
      </c>
      <c r="C55" s="80" t="s">
        <v>220</v>
      </c>
      <c r="D55" s="81">
        <f t="shared" si="1"/>
        <v>26000</v>
      </c>
      <c r="E55" s="81">
        <v>0</v>
      </c>
      <c r="F55" s="81">
        <v>0</v>
      </c>
      <c r="G55" s="81">
        <v>0</v>
      </c>
      <c r="H55" s="81">
        <v>26000</v>
      </c>
      <c r="I55" s="66">
        <v>0</v>
      </c>
    </row>
    <row r="56" spans="1:9" ht="15.75" thickBot="1">
      <c r="A56" s="79" t="s">
        <v>223</v>
      </c>
      <c r="B56" s="80" t="s">
        <v>224</v>
      </c>
      <c r="C56" s="80" t="s">
        <v>220</v>
      </c>
      <c r="D56" s="81">
        <f t="shared" si="1"/>
        <v>293626.56</v>
      </c>
      <c r="E56" s="81">
        <v>285460</v>
      </c>
      <c r="F56" s="81">
        <v>0</v>
      </c>
      <c r="G56" s="81">
        <v>0</v>
      </c>
      <c r="H56" s="81">
        <v>8166.56</v>
      </c>
      <c r="I56" s="66">
        <v>0</v>
      </c>
    </row>
    <row r="57" spans="1:9" ht="30.75" thickBot="1">
      <c r="A57" s="79" t="s">
        <v>225</v>
      </c>
      <c r="B57" s="80" t="s">
        <v>226</v>
      </c>
      <c r="C57" s="80" t="s">
        <v>220</v>
      </c>
      <c r="D57" s="81">
        <f t="shared" si="1"/>
        <v>0</v>
      </c>
      <c r="E57" s="81">
        <v>0</v>
      </c>
      <c r="F57" s="81">
        <v>0</v>
      </c>
      <c r="G57" s="81">
        <v>0</v>
      </c>
      <c r="H57" s="81">
        <v>0</v>
      </c>
      <c r="I57" s="66">
        <v>0</v>
      </c>
    </row>
    <row r="58" spans="1:9" ht="30.75" thickBot="1">
      <c r="A58" s="79" t="s">
        <v>227</v>
      </c>
      <c r="B58" s="80" t="s">
        <v>228</v>
      </c>
      <c r="C58" s="80" t="s">
        <v>220</v>
      </c>
      <c r="D58" s="81">
        <f t="shared" si="1"/>
        <v>292350.66</v>
      </c>
      <c r="E58" s="81">
        <v>280350.66</v>
      </c>
      <c r="F58" s="81">
        <v>0</v>
      </c>
      <c r="G58" s="81">
        <v>0</v>
      </c>
      <c r="H58" s="81">
        <v>12000</v>
      </c>
      <c r="I58" s="66">
        <v>0</v>
      </c>
    </row>
    <row r="59" spans="1:9" ht="15.75" thickBot="1">
      <c r="A59" s="79" t="s">
        <v>229</v>
      </c>
      <c r="B59" s="80" t="s">
        <v>230</v>
      </c>
      <c r="C59" s="80" t="s">
        <v>220</v>
      </c>
      <c r="D59" s="81">
        <f t="shared" si="1"/>
        <v>1285058.07</v>
      </c>
      <c r="E59" s="81">
        <f>244862.78+30000</f>
        <v>274862.78</v>
      </c>
      <c r="F59" s="81">
        <f>850000-100000</f>
        <v>750000</v>
      </c>
      <c r="G59" s="81">
        <v>0</v>
      </c>
      <c r="H59" s="81">
        <v>260195.29</v>
      </c>
      <c r="I59" s="66">
        <v>0</v>
      </c>
    </row>
    <row r="60" spans="1:9" ht="30.75" thickBot="1">
      <c r="A60" s="79" t="s">
        <v>231</v>
      </c>
      <c r="B60" s="80" t="s">
        <v>232</v>
      </c>
      <c r="C60" s="80" t="s">
        <v>220</v>
      </c>
      <c r="D60" s="81">
        <f t="shared" si="1"/>
        <v>153630</v>
      </c>
      <c r="E60" s="81">
        <v>48630</v>
      </c>
      <c r="F60" s="81">
        <v>0</v>
      </c>
      <c r="G60" s="81">
        <v>0</v>
      </c>
      <c r="H60" s="81">
        <v>105000</v>
      </c>
      <c r="I60" s="66">
        <v>0</v>
      </c>
    </row>
    <row r="61" spans="1:9" ht="30.75" thickBot="1">
      <c r="A61" s="79" t="s">
        <v>233</v>
      </c>
      <c r="B61" s="80" t="s">
        <v>234</v>
      </c>
      <c r="C61" s="80" t="s">
        <v>220</v>
      </c>
      <c r="D61" s="81">
        <f t="shared" si="1"/>
        <v>111975.84</v>
      </c>
      <c r="E61" s="81">
        <v>80975.84</v>
      </c>
      <c r="F61" s="81">
        <v>0</v>
      </c>
      <c r="G61" s="81">
        <v>0</v>
      </c>
      <c r="H61" s="81">
        <v>31000</v>
      </c>
      <c r="I61" s="66">
        <v>0</v>
      </c>
    </row>
    <row r="62" spans="1:9" ht="30.75" thickBot="1">
      <c r="A62" s="79" t="s">
        <v>235</v>
      </c>
      <c r="B62" s="80" t="s">
        <v>192</v>
      </c>
      <c r="C62" s="80" t="s">
        <v>151</v>
      </c>
      <c r="D62" s="81">
        <f t="shared" si="1"/>
        <v>0</v>
      </c>
      <c r="E62" s="81">
        <f>E64+E65</f>
        <v>0</v>
      </c>
      <c r="F62" s="81">
        <f>F64+F65</f>
        <v>0</v>
      </c>
      <c r="G62" s="81">
        <f>G64+G65</f>
        <v>0</v>
      </c>
      <c r="H62" s="81">
        <f>H64+H65</f>
        <v>0</v>
      </c>
      <c r="I62" s="66">
        <f>I64+I65</f>
        <v>0</v>
      </c>
    </row>
    <row r="63" spans="1:9" ht="15.75" thickBot="1">
      <c r="A63" s="79" t="s">
        <v>4</v>
      </c>
      <c r="B63" s="80"/>
      <c r="C63" s="80"/>
      <c r="D63" s="81"/>
      <c r="E63" s="81"/>
      <c r="F63" s="81"/>
      <c r="G63" s="81"/>
      <c r="H63" s="81"/>
      <c r="I63" s="66"/>
    </row>
    <row r="64" spans="1:9" ht="15.75" thickBot="1">
      <c r="A64" s="79" t="s">
        <v>236</v>
      </c>
      <c r="B64" s="80" t="s">
        <v>237</v>
      </c>
      <c r="C64" s="80"/>
      <c r="D64" s="81">
        <f t="shared" si="1"/>
        <v>0</v>
      </c>
      <c r="E64" s="81">
        <v>0</v>
      </c>
      <c r="F64" s="81">
        <v>0</v>
      </c>
      <c r="G64" s="81">
        <v>0</v>
      </c>
      <c r="H64" s="81">
        <v>0</v>
      </c>
      <c r="I64" s="66">
        <v>0</v>
      </c>
    </row>
    <row r="65" spans="1:9" ht="15.75" thickBot="1">
      <c r="A65" s="79" t="s">
        <v>238</v>
      </c>
      <c r="B65" s="80" t="s">
        <v>239</v>
      </c>
      <c r="C65" s="80"/>
      <c r="D65" s="81">
        <f t="shared" si="1"/>
        <v>0</v>
      </c>
      <c r="E65" s="81">
        <v>0</v>
      </c>
      <c r="F65" s="81">
        <v>0</v>
      </c>
      <c r="G65" s="81">
        <v>0</v>
      </c>
      <c r="H65" s="81">
        <v>0</v>
      </c>
      <c r="I65" s="66">
        <v>0</v>
      </c>
    </row>
    <row r="66" spans="1:9" ht="30.75" thickBot="1">
      <c r="A66" s="79" t="s">
        <v>240</v>
      </c>
      <c r="B66" s="80" t="s">
        <v>241</v>
      </c>
      <c r="C66" s="80"/>
      <c r="D66" s="81">
        <f t="shared" si="1"/>
        <v>0</v>
      </c>
      <c r="E66" s="81">
        <f>E68+E69</f>
        <v>0</v>
      </c>
      <c r="F66" s="81">
        <f>F68+F69</f>
        <v>0</v>
      </c>
      <c r="G66" s="81">
        <v>0</v>
      </c>
      <c r="H66" s="81">
        <f>H68+H69</f>
        <v>0</v>
      </c>
      <c r="I66" s="66">
        <f>I68+I69</f>
        <v>0</v>
      </c>
    </row>
    <row r="67" spans="1:9" ht="15.75" thickBot="1">
      <c r="A67" s="79" t="s">
        <v>4</v>
      </c>
      <c r="B67" s="80"/>
      <c r="C67" s="80"/>
      <c r="D67" s="81"/>
      <c r="E67" s="81"/>
      <c r="F67" s="81"/>
      <c r="G67" s="81"/>
      <c r="H67" s="81"/>
      <c r="I67" s="66"/>
    </row>
    <row r="68" spans="1:9" ht="15.75" thickBot="1">
      <c r="A68" s="79" t="s">
        <v>242</v>
      </c>
      <c r="B68" s="80" t="s">
        <v>243</v>
      </c>
      <c r="C68" s="80"/>
      <c r="D68" s="81">
        <f t="shared" si="1"/>
        <v>0</v>
      </c>
      <c r="E68" s="81">
        <v>0</v>
      </c>
      <c r="F68" s="81">
        <v>0</v>
      </c>
      <c r="G68" s="81">
        <v>0</v>
      </c>
      <c r="H68" s="81">
        <v>0</v>
      </c>
      <c r="I68" s="66">
        <v>0</v>
      </c>
    </row>
    <row r="69" spans="1:9" ht="15.75" thickBot="1">
      <c r="A69" s="79" t="s">
        <v>244</v>
      </c>
      <c r="B69" s="80" t="s">
        <v>245</v>
      </c>
      <c r="C69" s="80"/>
      <c r="D69" s="81">
        <f t="shared" si="1"/>
        <v>0</v>
      </c>
      <c r="E69" s="81">
        <v>0</v>
      </c>
      <c r="F69" s="81">
        <v>0</v>
      </c>
      <c r="G69" s="81">
        <v>0</v>
      </c>
      <c r="H69" s="81">
        <v>0</v>
      </c>
      <c r="I69" s="66">
        <v>0</v>
      </c>
    </row>
    <row r="70" spans="1:9" ht="30.75" thickBot="1">
      <c r="A70" s="79" t="s">
        <v>246</v>
      </c>
      <c r="B70" s="80" t="s">
        <v>247</v>
      </c>
      <c r="C70" s="80" t="s">
        <v>151</v>
      </c>
      <c r="D70" s="81">
        <f t="shared" si="1"/>
        <v>0</v>
      </c>
      <c r="E70" s="81">
        <v>0</v>
      </c>
      <c r="F70" s="81">
        <v>0</v>
      </c>
      <c r="G70" s="81">
        <v>0</v>
      </c>
      <c r="H70" s="81">
        <v>0</v>
      </c>
      <c r="I70" s="66">
        <v>0</v>
      </c>
    </row>
    <row r="71" spans="1:9" ht="30.75" thickBot="1">
      <c r="A71" s="79" t="s">
        <v>248</v>
      </c>
      <c r="B71" s="80" t="s">
        <v>249</v>
      </c>
      <c r="C71" s="80" t="s">
        <v>151</v>
      </c>
      <c r="D71" s="81">
        <f t="shared" si="1"/>
        <v>0</v>
      </c>
      <c r="E71" s="81">
        <v>0</v>
      </c>
      <c r="F71" s="81">
        <v>0</v>
      </c>
      <c r="G71" s="81">
        <v>0</v>
      </c>
      <c r="H71" s="81">
        <v>0</v>
      </c>
      <c r="I71" s="66">
        <v>0</v>
      </c>
    </row>
  </sheetData>
  <sheetProtection/>
  <mergeCells count="22">
    <mergeCell ref="B48:B50"/>
    <mergeCell ref="C48:C50"/>
    <mergeCell ref="H48:H50"/>
    <mergeCell ref="I48:I50"/>
    <mergeCell ref="D48:D50"/>
    <mergeCell ref="E48:E50"/>
    <mergeCell ref="A1:I1"/>
    <mergeCell ref="A2:I2"/>
    <mergeCell ref="A3:I3"/>
    <mergeCell ref="A48:A50"/>
    <mergeCell ref="F48:F50"/>
    <mergeCell ref="G48:G50"/>
    <mergeCell ref="A5:A8"/>
    <mergeCell ref="B5:B8"/>
    <mergeCell ref="C5:C8"/>
    <mergeCell ref="D5:I5"/>
    <mergeCell ref="D6:D8"/>
    <mergeCell ref="E6:I6"/>
    <mergeCell ref="G7:G8"/>
    <mergeCell ref="H7:I7"/>
    <mergeCell ref="E7:E8"/>
    <mergeCell ref="F7:F8"/>
  </mergeCells>
  <hyperlinks>
    <hyperlink ref="F7" r:id="rId1" display="consultantplus://offline/ref=2BD9ADE97E5AAAF9D45C67B2A717F83CF6205C1DBC8B76457241EB69EB535FF5545C2B5AF76B6DvBI"/>
  </hyperlinks>
  <printOptions/>
  <pageMargins left="0.7" right="0.7" top="0.33" bottom="0.18" header="0.3" footer="0.18"/>
  <pageSetup horizontalDpi="600" verticalDpi="600" orientation="portrait" paperSize="9" scale="45" r:id="rId2"/>
  <rowBreaks count="1" manualBreakCount="1">
    <brk id="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="60" zoomScalePageLayoutView="0" workbookViewId="0" topLeftCell="A1">
      <selection activeCell="N30" sqref="N30"/>
    </sheetView>
  </sheetViews>
  <sheetFormatPr defaultColWidth="15.28125" defaultRowHeight="15"/>
  <cols>
    <col min="1" max="16384" width="15.28125" style="17" customWidth="1"/>
  </cols>
  <sheetData>
    <row r="1" spans="1:12" ht="15">
      <c r="A1" s="125" t="s">
        <v>250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5">
      <c r="A2" s="125" t="s">
        <v>251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5">
      <c r="A3" s="125" t="s">
        <v>403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ht="15.75" thickBot="1">
      <c r="A4" s="62"/>
    </row>
    <row r="5" spans="1:12" ht="15.75" thickBot="1">
      <c r="A5" s="117" t="s">
        <v>1</v>
      </c>
      <c r="B5" s="117" t="s">
        <v>141</v>
      </c>
      <c r="C5" s="117" t="s">
        <v>252</v>
      </c>
      <c r="D5" s="120" t="s">
        <v>253</v>
      </c>
      <c r="E5" s="121"/>
      <c r="F5" s="121"/>
      <c r="G5" s="121"/>
      <c r="H5" s="121"/>
      <c r="I5" s="121"/>
      <c r="J5" s="121"/>
      <c r="K5" s="121"/>
      <c r="L5" s="122"/>
    </row>
    <row r="6" spans="1:12" ht="15.75" thickBot="1">
      <c r="A6" s="118"/>
      <c r="B6" s="118"/>
      <c r="C6" s="118"/>
      <c r="D6" s="139" t="s">
        <v>254</v>
      </c>
      <c r="E6" s="140"/>
      <c r="F6" s="141"/>
      <c r="G6" s="120" t="s">
        <v>6</v>
      </c>
      <c r="H6" s="121"/>
      <c r="I6" s="121"/>
      <c r="J6" s="121"/>
      <c r="K6" s="121"/>
      <c r="L6" s="122"/>
    </row>
    <row r="7" spans="1:12" ht="89.25" customHeight="1" thickBot="1">
      <c r="A7" s="118"/>
      <c r="B7" s="118"/>
      <c r="C7" s="118"/>
      <c r="D7" s="142"/>
      <c r="E7" s="143"/>
      <c r="F7" s="144"/>
      <c r="G7" s="145" t="s">
        <v>255</v>
      </c>
      <c r="H7" s="146"/>
      <c r="I7" s="147"/>
      <c r="J7" s="145" t="s">
        <v>256</v>
      </c>
      <c r="K7" s="146"/>
      <c r="L7" s="147"/>
    </row>
    <row r="8" spans="1:12" ht="15.75" thickBot="1">
      <c r="A8" s="119"/>
      <c r="B8" s="119"/>
      <c r="C8" s="119"/>
      <c r="D8" s="73" t="s">
        <v>392</v>
      </c>
      <c r="E8" s="73" t="s">
        <v>393</v>
      </c>
      <c r="F8" s="73" t="s">
        <v>394</v>
      </c>
      <c r="G8" s="73" t="s">
        <v>392</v>
      </c>
      <c r="H8" s="73" t="s">
        <v>393</v>
      </c>
      <c r="I8" s="73" t="s">
        <v>394</v>
      </c>
      <c r="J8" s="73" t="s">
        <v>392</v>
      </c>
      <c r="K8" s="73" t="s">
        <v>393</v>
      </c>
      <c r="L8" s="73" t="s">
        <v>394</v>
      </c>
    </row>
    <row r="9" spans="1:12" ht="15.75" thickBot="1">
      <c r="A9" s="64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  <c r="L9" s="65">
        <v>12</v>
      </c>
    </row>
    <row r="10" spans="1:12" ht="72" customHeight="1" thickBot="1">
      <c r="A10" s="68" t="s">
        <v>257</v>
      </c>
      <c r="B10" s="63">
        <v>1</v>
      </c>
      <c r="C10" s="63" t="s">
        <v>151</v>
      </c>
      <c r="D10" s="71">
        <f>3!D52</f>
        <v>2200141.13</v>
      </c>
      <c r="E10" s="74">
        <v>0</v>
      </c>
      <c r="F10" s="74">
        <v>0</v>
      </c>
      <c r="G10" s="71">
        <f>3!D52</f>
        <v>2200141.13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</row>
    <row r="11" spans="1:12" ht="69.75" customHeight="1" thickBot="1">
      <c r="A11" s="68" t="s">
        <v>258</v>
      </c>
      <c r="B11" s="63">
        <v>1001</v>
      </c>
      <c r="C11" s="63" t="s">
        <v>151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</row>
    <row r="12" spans="1:12" ht="15.75" thickBot="1">
      <c r="A12" s="68"/>
      <c r="B12" s="69"/>
      <c r="C12" s="69"/>
      <c r="D12" s="69"/>
      <c r="E12" s="69"/>
      <c r="F12" s="69"/>
      <c r="G12" s="69"/>
      <c r="H12" s="75"/>
      <c r="I12" s="75"/>
      <c r="J12" s="75"/>
      <c r="K12" s="75"/>
      <c r="L12" s="75"/>
    </row>
    <row r="13" spans="1:12" ht="44.25" customHeight="1" thickBot="1">
      <c r="A13" s="68" t="s">
        <v>259</v>
      </c>
      <c r="B13" s="63">
        <v>2001</v>
      </c>
      <c r="C13" s="69"/>
      <c r="D13" s="72">
        <f>3!D52</f>
        <v>2200141.13</v>
      </c>
      <c r="E13" s="75">
        <v>0</v>
      </c>
      <c r="F13" s="75">
        <v>0</v>
      </c>
      <c r="G13" s="72">
        <f>3!D52</f>
        <v>2200141.13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</row>
    <row r="14" spans="1:12" ht="15.75" thickBo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ht="15">
      <c r="A15" s="62"/>
    </row>
    <row r="16" ht="18.75">
      <c r="A16" s="70"/>
    </row>
    <row r="17" ht="18.75">
      <c r="A17" s="70"/>
    </row>
    <row r="18" ht="18.75">
      <c r="A18" s="70"/>
    </row>
    <row r="19" ht="18.75">
      <c r="A19" s="70"/>
    </row>
    <row r="20" ht="18.75">
      <c r="A20" s="70"/>
    </row>
    <row r="21" ht="18.75">
      <c r="A21" s="70"/>
    </row>
    <row r="22" ht="18.75">
      <c r="A22" s="70"/>
    </row>
    <row r="23" ht="18.75">
      <c r="A23" s="70"/>
    </row>
    <row r="24" ht="18.75">
      <c r="A24" s="70"/>
    </row>
    <row r="25" ht="18.75">
      <c r="A25" s="70"/>
    </row>
    <row r="26" ht="18.75">
      <c r="A26" s="70"/>
    </row>
    <row r="27" ht="18.75">
      <c r="A27" s="70"/>
    </row>
    <row r="28" ht="18.75">
      <c r="A28" s="70"/>
    </row>
    <row r="29" ht="18.75">
      <c r="A29" s="70"/>
    </row>
    <row r="30" ht="18.75">
      <c r="A30" s="70"/>
    </row>
    <row r="31" ht="18.75">
      <c r="A31" s="70"/>
    </row>
    <row r="32" ht="18.75">
      <c r="A32" s="70"/>
    </row>
  </sheetData>
  <sheetProtection/>
  <mergeCells count="11">
    <mergeCell ref="D5:L5"/>
    <mergeCell ref="D6:F7"/>
    <mergeCell ref="G6:L6"/>
    <mergeCell ref="G7:I7"/>
    <mergeCell ref="J7:L7"/>
    <mergeCell ref="A1:L1"/>
    <mergeCell ref="A2:L2"/>
    <mergeCell ref="A3:L3"/>
    <mergeCell ref="A5:A8"/>
    <mergeCell ref="B5:B8"/>
    <mergeCell ref="C5:C8"/>
  </mergeCells>
  <hyperlinks>
    <hyperlink ref="G7" r:id="rId1" display="consultantplus://offline/ref=2BD9ADE97E5AAAF9D45C67B2A717F83CF6205C1CB18976457241EB69EB65v3I"/>
    <hyperlink ref="J7" r:id="rId2" display="consultantplus://offline/ref=2BD9ADE97E5AAAF9D45C67B2A717F83CF5295A16BF8476457241EB69EB65v3I"/>
  </hyperlinks>
  <printOptions/>
  <pageMargins left="0.6" right="0.16" top="0.7480314960629921" bottom="0.7480314960629921" header="0.31496062992125984" footer="0.31496062992125984"/>
  <pageSetup horizontalDpi="600" verticalDpi="600" orientation="portrait" paperSize="9" scale="52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view="pageBreakPreview" zoomScale="60" zoomScalePageLayoutView="0" workbookViewId="0" topLeftCell="A1">
      <selection activeCell="K10" sqref="K10"/>
    </sheetView>
  </sheetViews>
  <sheetFormatPr defaultColWidth="9.140625" defaultRowHeight="15"/>
  <cols>
    <col min="2" max="2" width="25.421875" style="0" customWidth="1"/>
    <col min="3" max="3" width="18.28125" style="0" customWidth="1"/>
    <col min="4" max="4" width="24.28125" style="0" customWidth="1"/>
  </cols>
  <sheetData>
    <row r="1" spans="2:7" ht="15">
      <c r="B1" s="148" t="s">
        <v>260</v>
      </c>
      <c r="C1" s="116"/>
      <c r="D1" s="116"/>
      <c r="E1" s="116"/>
      <c r="F1" s="116"/>
      <c r="G1" s="116"/>
    </row>
    <row r="2" spans="2:6" ht="15">
      <c r="B2" s="148" t="s">
        <v>261</v>
      </c>
      <c r="C2" s="116"/>
      <c r="D2" s="116"/>
      <c r="E2" s="116"/>
      <c r="F2" s="116"/>
    </row>
    <row r="3" spans="2:6" ht="15">
      <c r="B3" s="148" t="s">
        <v>262</v>
      </c>
      <c r="C3" s="116"/>
      <c r="D3" s="116"/>
      <c r="E3" s="116"/>
      <c r="F3" s="116"/>
    </row>
    <row r="4" spans="2:6" ht="15">
      <c r="B4" s="148" t="s">
        <v>263</v>
      </c>
      <c r="C4" s="116"/>
      <c r="D4" s="116"/>
      <c r="E4" s="116"/>
      <c r="F4" s="116"/>
    </row>
    <row r="5" ht="15.75" thickBot="1">
      <c r="B5" s="13"/>
    </row>
    <row r="6" spans="2:4" ht="15.75" thickBot="1">
      <c r="B6" s="50" t="s">
        <v>1</v>
      </c>
      <c r="C6" s="51" t="s">
        <v>141</v>
      </c>
      <c r="D6" s="51" t="s">
        <v>2</v>
      </c>
    </row>
    <row r="7" spans="2:4" ht="15.75" thickBot="1">
      <c r="B7" s="3">
        <v>1</v>
      </c>
      <c r="C7" s="4">
        <v>2</v>
      </c>
      <c r="D7" s="4">
        <v>3</v>
      </c>
    </row>
    <row r="8" spans="2:4" ht="30.75" customHeight="1" thickBot="1">
      <c r="B8" s="46" t="s">
        <v>246</v>
      </c>
      <c r="C8" s="4">
        <v>10</v>
      </c>
      <c r="D8" s="7"/>
    </row>
    <row r="9" spans="2:4" ht="31.5" customHeight="1" thickBot="1">
      <c r="B9" s="46" t="s">
        <v>248</v>
      </c>
      <c r="C9" s="4">
        <v>20</v>
      </c>
      <c r="D9" s="7"/>
    </row>
    <row r="10" spans="2:4" ht="17.25" customHeight="1" thickBot="1">
      <c r="B10" s="46" t="s">
        <v>264</v>
      </c>
      <c r="C10" s="4">
        <v>30</v>
      </c>
      <c r="D10" s="7"/>
    </row>
    <row r="11" spans="2:4" ht="15.75" thickBot="1">
      <c r="B11" s="46"/>
      <c r="C11" s="7"/>
      <c r="D11" s="7"/>
    </row>
    <row r="12" spans="2:4" ht="15.75" thickBot="1">
      <c r="B12" s="46" t="s">
        <v>265</v>
      </c>
      <c r="C12" s="4">
        <v>40</v>
      </c>
      <c r="D12" s="7"/>
    </row>
    <row r="13" spans="2:4" ht="15.75" thickBot="1">
      <c r="B13" s="46"/>
      <c r="C13" s="7"/>
      <c r="D13" s="7"/>
    </row>
    <row r="14" ht="15">
      <c r="B14" s="13"/>
    </row>
  </sheetData>
  <sheetProtection/>
  <mergeCells count="4">
    <mergeCell ref="B1:G1"/>
    <mergeCell ref="B2:F2"/>
    <mergeCell ref="B3:F3"/>
    <mergeCell ref="B4:F4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35.00390625" style="0" customWidth="1"/>
    <col min="3" max="3" width="33.28125" style="0" customWidth="1"/>
  </cols>
  <sheetData>
    <row r="1" spans="1:3" ht="15">
      <c r="A1" s="115" t="s">
        <v>266</v>
      </c>
      <c r="B1" s="116"/>
      <c r="C1" s="116"/>
    </row>
    <row r="2" ht="15.75" thickBot="1">
      <c r="A2" s="13"/>
    </row>
    <row r="3" spans="1:3" ht="30.75" thickBot="1">
      <c r="A3" s="50" t="s">
        <v>1</v>
      </c>
      <c r="B3" s="51" t="s">
        <v>141</v>
      </c>
      <c r="C3" s="51" t="s">
        <v>2</v>
      </c>
    </row>
    <row r="4" spans="1:3" ht="15.75" thickBot="1">
      <c r="A4" s="3">
        <v>1</v>
      </c>
      <c r="B4" s="4">
        <v>2</v>
      </c>
      <c r="C4" s="4">
        <v>3</v>
      </c>
    </row>
    <row r="5" spans="1:3" ht="40.5" customHeight="1" thickBot="1">
      <c r="A5" s="46" t="s">
        <v>267</v>
      </c>
      <c r="B5" s="4">
        <v>10</v>
      </c>
      <c r="C5" s="7"/>
    </row>
    <row r="6" spans="1:3" ht="132.75" customHeight="1" thickBot="1">
      <c r="A6" s="76" t="s">
        <v>268</v>
      </c>
      <c r="B6" s="4">
        <v>20</v>
      </c>
      <c r="C6" s="7"/>
    </row>
    <row r="7" spans="1:3" ht="68.25" customHeight="1" thickBot="1">
      <c r="A7" s="46" t="s">
        <v>269</v>
      </c>
      <c r="B7" s="4">
        <v>30</v>
      </c>
      <c r="C7" s="7"/>
    </row>
    <row r="8" ht="15">
      <c r="A8" s="47"/>
    </row>
    <row r="9" ht="19.5" customHeight="1">
      <c r="A9" s="47" t="s">
        <v>400</v>
      </c>
    </row>
    <row r="10" ht="30.75" customHeight="1">
      <c r="A10" s="47"/>
    </row>
    <row r="11" ht="19.5" customHeight="1">
      <c r="A11" s="47" t="s">
        <v>395</v>
      </c>
    </row>
    <row r="12" ht="28.5" customHeight="1">
      <c r="A12" s="47"/>
    </row>
    <row r="13" ht="21" customHeight="1">
      <c r="A13" s="47" t="s">
        <v>397</v>
      </c>
    </row>
    <row r="14" ht="15">
      <c r="A14" s="47"/>
    </row>
  </sheetData>
  <sheetProtection/>
  <mergeCells count="1">
    <mergeCell ref="A1:C1"/>
  </mergeCells>
  <hyperlinks>
    <hyperlink ref="A6" r:id="rId1" display="consultantplus://offline/ref=2BD9ADE97E5AAAF9D45C67B2A717F83CF6205C1DBC8B76457241EB69EB65v3I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60" zoomScalePageLayoutView="0" workbookViewId="0" topLeftCell="A7">
      <selection activeCell="A18" sqref="A18"/>
    </sheetView>
  </sheetViews>
  <sheetFormatPr defaultColWidth="9.140625" defaultRowHeight="15"/>
  <cols>
    <col min="2" max="2" width="32.8515625" style="0" customWidth="1"/>
    <col min="3" max="3" width="26.140625" style="0" customWidth="1"/>
    <col min="4" max="4" width="26.7109375" style="0" customWidth="1"/>
    <col min="5" max="5" width="20.8515625" style="0" customWidth="1"/>
    <col min="6" max="6" width="17.421875" style="0" customWidth="1"/>
    <col min="7" max="7" width="20.421875" style="0" customWidth="1"/>
    <col min="8" max="8" width="20.28125" style="0" customWidth="1"/>
    <col min="9" max="9" width="21.421875" style="0" customWidth="1"/>
    <col min="10" max="10" width="18.57421875" style="0" customWidth="1"/>
  </cols>
  <sheetData>
    <row r="1" ht="18.75">
      <c r="J1" s="52" t="s">
        <v>271</v>
      </c>
    </row>
    <row r="2" ht="18.75">
      <c r="J2" s="52" t="s">
        <v>272</v>
      </c>
    </row>
    <row r="3" ht="18.75">
      <c r="J3" s="52" t="s">
        <v>273</v>
      </c>
    </row>
    <row r="4" ht="18.75">
      <c r="J4" s="52" t="s">
        <v>274</v>
      </c>
    </row>
    <row r="5" ht="18.75">
      <c r="J5" s="52" t="s">
        <v>275</v>
      </c>
    </row>
    <row r="6" ht="18.75">
      <c r="J6" s="52" t="s">
        <v>276</v>
      </c>
    </row>
    <row r="7" ht="15">
      <c r="A7" s="53"/>
    </row>
    <row r="8" ht="15">
      <c r="A8" s="48"/>
    </row>
    <row r="9" ht="15">
      <c r="A9" s="48"/>
    </row>
    <row r="10" spans="1:10" ht="15">
      <c r="A10" s="149" t="s">
        <v>277</v>
      </c>
      <c r="B10" s="116"/>
      <c r="C10" s="116"/>
      <c r="D10" s="116"/>
      <c r="E10" s="116"/>
      <c r="F10" s="116"/>
      <c r="G10" s="116"/>
      <c r="H10" s="116"/>
      <c r="I10" s="116"/>
      <c r="J10" s="116"/>
    </row>
    <row r="11" spans="1:10" ht="15">
      <c r="A11" s="148" t="s">
        <v>278</v>
      </c>
      <c r="B11" s="116"/>
      <c r="C11" s="116"/>
      <c r="D11" s="116"/>
      <c r="E11" s="116"/>
      <c r="F11" s="116"/>
      <c r="G11" s="116"/>
      <c r="H11" s="116"/>
      <c r="I11" s="116"/>
      <c r="J11" s="116"/>
    </row>
    <row r="12" spans="1:10" ht="15">
      <c r="A12" s="148" t="s">
        <v>279</v>
      </c>
      <c r="B12" s="116"/>
      <c r="C12" s="116"/>
      <c r="D12" s="116"/>
      <c r="E12" s="116"/>
      <c r="F12" s="116"/>
      <c r="G12" s="116"/>
      <c r="H12" s="116"/>
      <c r="I12" s="116"/>
      <c r="J12" s="116"/>
    </row>
    <row r="13" ht="15">
      <c r="A13" s="49"/>
    </row>
    <row r="14" ht="15">
      <c r="E14" s="54" t="s">
        <v>280</v>
      </c>
    </row>
    <row r="15" ht="15">
      <c r="A15" s="48"/>
    </row>
    <row r="16" spans="1:10" ht="15">
      <c r="A16" s="159" t="s">
        <v>379</v>
      </c>
      <c r="B16" s="160"/>
      <c r="C16" s="160"/>
      <c r="D16" s="160"/>
      <c r="E16" s="160"/>
      <c r="F16" s="160"/>
      <c r="G16" s="160"/>
      <c r="H16" s="160"/>
      <c r="I16" s="160"/>
      <c r="J16" s="160"/>
    </row>
    <row r="17" spans="1:10" ht="15">
      <c r="A17" s="159" t="s">
        <v>381</v>
      </c>
      <c r="B17" s="160"/>
      <c r="C17" s="160"/>
      <c r="D17" s="160"/>
      <c r="E17" s="160"/>
      <c r="F17" s="160"/>
      <c r="G17" s="160"/>
      <c r="H17" s="160"/>
      <c r="I17" s="160"/>
      <c r="J17" s="160"/>
    </row>
    <row r="18" ht="15">
      <c r="A18" s="48"/>
    </row>
    <row r="19" spans="1:10" ht="15">
      <c r="A19" s="158" t="s">
        <v>281</v>
      </c>
      <c r="B19" s="116"/>
      <c r="C19" s="116"/>
      <c r="D19" s="116"/>
      <c r="E19" s="116"/>
      <c r="F19" s="116"/>
      <c r="G19" s="116"/>
      <c r="H19" s="116"/>
      <c r="I19" s="116"/>
      <c r="J19" s="116"/>
    </row>
    <row r="20" ht="15.75" thickBot="1">
      <c r="A20" s="13"/>
    </row>
    <row r="21" spans="1:10" ht="30" customHeight="1" thickBot="1">
      <c r="A21" s="152" t="s">
        <v>282</v>
      </c>
      <c r="B21" s="152" t="s">
        <v>283</v>
      </c>
      <c r="C21" s="152" t="s">
        <v>284</v>
      </c>
      <c r="D21" s="155" t="s">
        <v>285</v>
      </c>
      <c r="E21" s="156"/>
      <c r="F21" s="156"/>
      <c r="G21" s="157"/>
      <c r="H21" s="152" t="s">
        <v>286</v>
      </c>
      <c r="I21" s="152" t="s">
        <v>287</v>
      </c>
      <c r="J21" s="152" t="s">
        <v>288</v>
      </c>
    </row>
    <row r="22" spans="1:10" ht="15.75" thickBot="1">
      <c r="A22" s="153"/>
      <c r="B22" s="153"/>
      <c r="C22" s="153"/>
      <c r="D22" s="152" t="s">
        <v>144</v>
      </c>
      <c r="E22" s="155" t="s">
        <v>6</v>
      </c>
      <c r="F22" s="156"/>
      <c r="G22" s="157"/>
      <c r="H22" s="153"/>
      <c r="I22" s="153"/>
      <c r="J22" s="153"/>
    </row>
    <row r="23" spans="1:10" ht="45.75" thickBot="1">
      <c r="A23" s="154"/>
      <c r="B23" s="154"/>
      <c r="C23" s="154"/>
      <c r="D23" s="154"/>
      <c r="E23" s="45" t="s">
        <v>289</v>
      </c>
      <c r="F23" s="45" t="s">
        <v>290</v>
      </c>
      <c r="G23" s="45" t="s">
        <v>291</v>
      </c>
      <c r="H23" s="154"/>
      <c r="I23" s="154"/>
      <c r="J23" s="154"/>
    </row>
    <row r="24" spans="1:10" ht="15.75" thickBot="1">
      <c r="A24" s="3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4">
        <v>10</v>
      </c>
    </row>
    <row r="25" spans="1:10" ht="15.75" thickBot="1">
      <c r="A25" s="3"/>
      <c r="B25" s="4"/>
      <c r="C25" s="4"/>
      <c r="D25" s="4"/>
      <c r="E25" s="4"/>
      <c r="F25" s="4"/>
      <c r="G25" s="4"/>
      <c r="H25" s="4"/>
      <c r="I25" s="4"/>
      <c r="J25" s="4"/>
    </row>
    <row r="26" spans="1:10" ht="15.75" thickBot="1">
      <c r="A26" s="3"/>
      <c r="B26" s="4"/>
      <c r="C26" s="4"/>
      <c r="D26" s="4"/>
      <c r="E26" s="4"/>
      <c r="F26" s="4"/>
      <c r="G26" s="4"/>
      <c r="H26" s="4"/>
      <c r="I26" s="4"/>
      <c r="J26" s="4"/>
    </row>
    <row r="27" spans="1:10" ht="15.75" thickBot="1">
      <c r="A27" s="3"/>
      <c r="B27" s="4"/>
      <c r="C27" s="4"/>
      <c r="D27" s="4"/>
      <c r="E27" s="4"/>
      <c r="F27" s="4"/>
      <c r="G27" s="4"/>
      <c r="H27" s="4"/>
      <c r="I27" s="4"/>
      <c r="J27" s="4"/>
    </row>
    <row r="28" spans="1:10" ht="15.75" thickBot="1">
      <c r="A28" s="150" t="s">
        <v>292</v>
      </c>
      <c r="B28" s="151"/>
      <c r="C28" s="4" t="s">
        <v>293</v>
      </c>
      <c r="D28" s="4"/>
      <c r="E28" s="4" t="s">
        <v>293</v>
      </c>
      <c r="F28" s="4" t="s">
        <v>293</v>
      </c>
      <c r="G28" s="4" t="s">
        <v>293</v>
      </c>
      <c r="H28" s="4" t="s">
        <v>293</v>
      </c>
      <c r="I28" s="4" t="s">
        <v>293</v>
      </c>
      <c r="J28" s="4"/>
    </row>
    <row r="29" ht="15">
      <c r="A29" s="13"/>
    </row>
    <row r="30" ht="15">
      <c r="A30" s="57"/>
    </row>
  </sheetData>
  <sheetProtection/>
  <mergeCells count="16">
    <mergeCell ref="A11:J11"/>
    <mergeCell ref="A12:J12"/>
    <mergeCell ref="A19:J19"/>
    <mergeCell ref="A16:J16"/>
    <mergeCell ref="A17:J17"/>
    <mergeCell ref="D21:G21"/>
    <mergeCell ref="A10:J10"/>
    <mergeCell ref="A28:B28"/>
    <mergeCell ref="H21:H23"/>
    <mergeCell ref="I21:I23"/>
    <mergeCell ref="J21:J23"/>
    <mergeCell ref="D22:D23"/>
    <mergeCell ref="E22:G22"/>
    <mergeCell ref="A21:A23"/>
    <mergeCell ref="B21:B23"/>
    <mergeCell ref="C21:C23"/>
  </mergeCells>
  <printOptions/>
  <pageMargins left="0.7874015748031497" right="0.3937007874015748" top="0.1968503937007874" bottom="0.1968503937007874" header="0.31496062992125984" footer="0.31496062992125984"/>
  <pageSetup horizontalDpi="600" verticalDpi="600" orientation="portrait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="60" zoomScalePageLayoutView="0" workbookViewId="0" topLeftCell="A1">
      <selection activeCell="C28" sqref="C28"/>
    </sheetView>
  </sheetViews>
  <sheetFormatPr defaultColWidth="9.140625" defaultRowHeight="15"/>
  <cols>
    <col min="2" max="2" width="32.8515625" style="0" customWidth="1"/>
    <col min="3" max="3" width="26.140625" style="0" customWidth="1"/>
    <col min="4" max="4" width="26.7109375" style="0" customWidth="1"/>
    <col min="5" max="5" width="20.8515625" style="0" customWidth="1"/>
    <col min="6" max="6" width="17.421875" style="0" customWidth="1"/>
    <col min="7" max="7" width="0.2890625" style="0" customWidth="1"/>
    <col min="8" max="8" width="20.28125" style="0" hidden="1" customWidth="1"/>
    <col min="9" max="9" width="21.421875" style="0" hidden="1" customWidth="1"/>
    <col min="10" max="10" width="18.57421875" style="0" hidden="1" customWidth="1"/>
  </cols>
  <sheetData>
    <row r="1" spans="1:6" ht="15">
      <c r="A1" s="158" t="s">
        <v>294</v>
      </c>
      <c r="B1" s="116"/>
      <c r="C1" s="116"/>
      <c r="D1" s="116"/>
      <c r="E1" s="116"/>
      <c r="F1" s="116"/>
    </row>
    <row r="2" ht="15.75" thickBot="1">
      <c r="A2" s="13"/>
    </row>
    <row r="3" spans="1:6" ht="45.75" thickBot="1">
      <c r="A3" s="1" t="s">
        <v>282</v>
      </c>
      <c r="B3" s="2" t="s">
        <v>295</v>
      </c>
      <c r="C3" s="2" t="s">
        <v>296</v>
      </c>
      <c r="D3" s="2" t="s">
        <v>297</v>
      </c>
      <c r="E3" s="2" t="s">
        <v>298</v>
      </c>
      <c r="F3" s="2" t="s">
        <v>299</v>
      </c>
    </row>
    <row r="4" spans="1:6" ht="15.75" thickBot="1">
      <c r="A4" s="3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</row>
    <row r="5" spans="1:6" ht="15.75" thickBot="1">
      <c r="A5" s="3"/>
      <c r="B5" s="4"/>
      <c r="C5" s="4"/>
      <c r="D5" s="4"/>
      <c r="E5" s="4"/>
      <c r="F5" s="4"/>
    </row>
    <row r="6" spans="1:6" ht="15.75" thickBot="1">
      <c r="A6" s="3"/>
      <c r="B6" s="4"/>
      <c r="C6" s="4"/>
      <c r="D6" s="4"/>
      <c r="E6" s="4"/>
      <c r="F6" s="4"/>
    </row>
    <row r="7" spans="1:6" ht="15.75" thickBot="1">
      <c r="A7" s="3"/>
      <c r="B7" s="55" t="s">
        <v>292</v>
      </c>
      <c r="C7" s="4" t="s">
        <v>293</v>
      </c>
      <c r="D7" s="4" t="s">
        <v>293</v>
      </c>
      <c r="E7" s="4" t="s">
        <v>293</v>
      </c>
      <c r="F7" s="4"/>
    </row>
    <row r="8" ht="15">
      <c r="A8" s="13"/>
    </row>
  </sheetData>
  <sheetProtection/>
  <mergeCells count="1">
    <mergeCell ref="A1:F1"/>
  </mergeCells>
  <printOptions/>
  <pageMargins left="0.7874015748031497" right="0.3937007874015748" top="0.1968503937007874" bottom="0.1968503937007874" header="0.31496062992125984" footer="0.31496062992125984"/>
  <pageSetup horizontalDpi="600" verticalDpi="600" orientation="portrait" paperSize="9" scale="67" r:id="rId1"/>
  <colBreaks count="1" manualBreakCount="1">
    <brk id="6" max="3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="60" zoomScalePageLayoutView="0" workbookViewId="0" topLeftCell="A1">
      <selection activeCell="D32" sqref="D32"/>
    </sheetView>
  </sheetViews>
  <sheetFormatPr defaultColWidth="9.140625" defaultRowHeight="15"/>
  <cols>
    <col min="2" max="2" width="32.8515625" style="0" customWidth="1"/>
    <col min="3" max="3" width="26.140625" style="0" customWidth="1"/>
    <col min="4" max="4" width="26.7109375" style="0" customWidth="1"/>
    <col min="5" max="5" width="20.8515625" style="0" customWidth="1"/>
    <col min="6" max="6" width="17.421875" style="0" customWidth="1"/>
    <col min="7" max="7" width="20.421875" style="0" hidden="1" customWidth="1"/>
    <col min="8" max="8" width="20.28125" style="0" hidden="1" customWidth="1"/>
    <col min="9" max="9" width="21.421875" style="0" hidden="1" customWidth="1"/>
    <col min="10" max="10" width="18.57421875" style="0" hidden="1" customWidth="1"/>
  </cols>
  <sheetData>
    <row r="1" spans="1:6" ht="15">
      <c r="A1" s="158" t="s">
        <v>300</v>
      </c>
      <c r="B1" s="116"/>
      <c r="C1" s="116"/>
      <c r="D1" s="116"/>
      <c r="E1" s="116"/>
      <c r="F1" s="116"/>
    </row>
    <row r="2" ht="15.75" thickBot="1">
      <c r="A2" s="13"/>
    </row>
    <row r="3" spans="1:6" ht="45.75" thickBot="1">
      <c r="A3" s="1" t="s">
        <v>282</v>
      </c>
      <c r="B3" s="2" t="s">
        <v>295</v>
      </c>
      <c r="C3" s="2" t="s">
        <v>301</v>
      </c>
      <c r="D3" s="2" t="s">
        <v>302</v>
      </c>
      <c r="E3" s="2" t="s">
        <v>303</v>
      </c>
      <c r="F3" s="2" t="s">
        <v>299</v>
      </c>
    </row>
    <row r="4" spans="1:6" ht="15.75" thickBot="1">
      <c r="A4" s="3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</row>
    <row r="5" spans="1:6" ht="15.75" thickBot="1">
      <c r="A5" s="3"/>
      <c r="B5" s="4"/>
      <c r="C5" s="4"/>
      <c r="D5" s="4"/>
      <c r="E5" s="4"/>
      <c r="F5" s="4"/>
    </row>
    <row r="6" spans="1:6" ht="15.75" thickBot="1">
      <c r="A6" s="3"/>
      <c r="B6" s="4"/>
      <c r="C6" s="4"/>
      <c r="D6" s="4"/>
      <c r="E6" s="4"/>
      <c r="F6" s="4"/>
    </row>
    <row r="7" spans="1:6" ht="15.75" thickBot="1">
      <c r="A7" s="3"/>
      <c r="B7" s="55" t="s">
        <v>292</v>
      </c>
      <c r="C7" s="4" t="s">
        <v>293</v>
      </c>
      <c r="D7" s="4" t="s">
        <v>293</v>
      </c>
      <c r="E7" s="4" t="s">
        <v>293</v>
      </c>
      <c r="F7" s="4"/>
    </row>
    <row r="8" ht="15">
      <c r="A8" s="13"/>
    </row>
    <row r="9" ht="15">
      <c r="A9" s="13"/>
    </row>
    <row r="10" ht="15">
      <c r="A10" s="57"/>
    </row>
  </sheetData>
  <sheetProtection/>
  <mergeCells count="1">
    <mergeCell ref="A1:F1"/>
  </mergeCells>
  <printOptions/>
  <pageMargins left="0.7874015748031497" right="0.3937007874015748" top="0.1968503937007874" bottom="0.1968503937007874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Filippova_E_O</dc:creator>
  <cp:keywords/>
  <dc:description/>
  <cp:lastModifiedBy>user</cp:lastModifiedBy>
  <cp:lastPrinted>2017-07-13T06:07:56Z</cp:lastPrinted>
  <dcterms:created xsi:type="dcterms:W3CDTF">2016-12-28T05:48:05Z</dcterms:created>
  <dcterms:modified xsi:type="dcterms:W3CDTF">2018-01-25T12:22:31Z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